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8195" windowHeight="11820"/>
  </bookViews>
  <sheets>
    <sheet name="공영" sheetId="1" r:id="rId1"/>
    <sheet name="민영" sheetId="2" r:id="rId2"/>
    <sheet name="부설현황" sheetId="3" r:id="rId3"/>
  </sheets>
  <externalReferences>
    <externalReference r:id="rId4"/>
  </externalReferences>
  <definedNames>
    <definedName name="_xlnm._FilterDatabase" localSheetId="0" hidden="1">공영!$A$11:$J$133</definedName>
  </definedNames>
  <calcPr calcId="125725"/>
</workbook>
</file>

<file path=xl/calcChain.xml><?xml version="1.0" encoding="utf-8"?>
<calcChain xmlns="http://schemas.openxmlformats.org/spreadsheetml/2006/main">
  <c r="D29" i="3"/>
  <c r="C29"/>
  <c r="D28"/>
  <c r="C28"/>
  <c r="D27"/>
  <c r="C27"/>
  <c r="D26"/>
  <c r="C26"/>
  <c r="D25"/>
  <c r="C25"/>
  <c r="D24"/>
  <c r="C24"/>
  <c r="D23"/>
  <c r="C23"/>
  <c r="D22"/>
  <c r="C22"/>
  <c r="D21"/>
  <c r="C21"/>
  <c r="D20"/>
  <c r="C20"/>
  <c r="D19"/>
  <c r="C19"/>
  <c r="D18"/>
  <c r="C18"/>
  <c r="D17"/>
  <c r="C17"/>
  <c r="D16"/>
  <c r="C16"/>
  <c r="D4"/>
  <c r="C4"/>
  <c r="G3" i="2"/>
  <c r="F3"/>
  <c r="B3"/>
  <c r="H132" i="1"/>
  <c r="G131"/>
  <c r="H122"/>
  <c r="H119"/>
  <c r="G119"/>
  <c r="H95"/>
  <c r="G95"/>
  <c r="D95"/>
  <c r="L85"/>
  <c r="K85"/>
  <c r="L76"/>
  <c r="K76"/>
  <c r="K66"/>
  <c r="H66"/>
  <c r="L66" s="1"/>
  <c r="H65"/>
  <c r="H55"/>
  <c r="H52"/>
  <c r="H47"/>
  <c r="H46"/>
  <c r="H40"/>
  <c r="H39"/>
  <c r="H31" s="1"/>
  <c r="H4" s="1"/>
  <c r="H8" s="1"/>
  <c r="H6" s="1"/>
  <c r="G31"/>
  <c r="D31"/>
  <c r="H11"/>
  <c r="G11"/>
  <c r="G4" s="1"/>
  <c r="G8" s="1"/>
  <c r="D11"/>
  <c r="H10"/>
  <c r="G10"/>
  <c r="D10"/>
  <c r="H9"/>
  <c r="G9"/>
  <c r="H7"/>
  <c r="G7"/>
  <c r="G6" s="1"/>
  <c r="H5"/>
  <c r="G5"/>
  <c r="D4"/>
  <c r="D8" s="1"/>
  <c r="D6" s="1"/>
</calcChain>
</file>

<file path=xl/comments1.xml><?xml version="1.0" encoding="utf-8"?>
<comments xmlns="http://schemas.openxmlformats.org/spreadsheetml/2006/main">
  <authors>
    <author>user</author>
  </authors>
  <commentList>
    <comment ref="G43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장애인 2
</t>
        </r>
      </text>
    </comment>
    <comment ref="G50" authorId="0">
      <text>
        <r>
          <rPr>
            <b/>
            <sz val="9"/>
            <color indexed="81"/>
            <rFont val="돋움"/>
            <family val="3"/>
            <charset val="129"/>
          </rPr>
          <t>장애인 9</t>
        </r>
      </text>
    </comment>
    <comment ref="G51" authorId="0">
      <text>
        <r>
          <rPr>
            <b/>
            <sz val="9"/>
            <color indexed="81"/>
            <rFont val="돋움"/>
            <family val="3"/>
            <charset val="129"/>
          </rPr>
          <t>장애인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2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263
</t>
        </r>
        <r>
          <rPr>
            <sz val="9"/>
            <color indexed="81"/>
            <rFont val="돋움"/>
            <family val="3"/>
            <charset val="129"/>
          </rPr>
          <t xml:space="preserve">장애인 9, 임산부 9
대형 24, 경차 14
일반 207 </t>
        </r>
      </text>
    </comment>
    <comment ref="G102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57면
</t>
        </r>
        <r>
          <rPr>
            <sz val="9"/>
            <color indexed="81"/>
            <rFont val="돋움"/>
            <family val="3"/>
            <charset val="129"/>
          </rPr>
          <t>대형 2, 장애인 2</t>
        </r>
      </text>
    </comment>
    <comment ref="G112" authorId="0">
      <text>
        <r>
          <rPr>
            <sz val="9"/>
            <color indexed="81"/>
            <rFont val="돋움"/>
            <family val="3"/>
            <charset val="129"/>
          </rPr>
          <t>총주차면수</t>
        </r>
        <r>
          <rPr>
            <sz val="9"/>
            <color indexed="81"/>
            <rFont val="Tahoma"/>
            <family val="2"/>
          </rPr>
          <t xml:space="preserve"> 62</t>
        </r>
        <r>
          <rPr>
            <sz val="9"/>
            <color indexed="81"/>
            <rFont val="돋움"/>
            <family val="3"/>
            <charset val="129"/>
          </rPr>
          <t>면
대형</t>
        </r>
        <r>
          <rPr>
            <sz val="9"/>
            <color indexed="81"/>
            <rFont val="Tahoma"/>
            <family val="2"/>
          </rPr>
          <t xml:space="preserve"> 24, </t>
        </r>
        <r>
          <rPr>
            <sz val="9"/>
            <color indexed="81"/>
            <rFont val="돋움"/>
            <family val="3"/>
            <charset val="129"/>
          </rPr>
          <t>장애인</t>
        </r>
        <r>
          <rPr>
            <sz val="9"/>
            <color indexed="81"/>
            <rFont val="Tahoma"/>
            <family val="2"/>
          </rPr>
          <t xml:space="preserve"> 2
</t>
        </r>
        <r>
          <rPr>
            <sz val="9"/>
            <color indexed="81"/>
            <rFont val="돋움"/>
            <family val="3"/>
            <charset val="129"/>
          </rPr>
          <t>임산부</t>
        </r>
        <r>
          <rPr>
            <sz val="9"/>
            <color indexed="81"/>
            <rFont val="Tahoma"/>
            <family val="2"/>
          </rPr>
          <t xml:space="preserve"> 2, </t>
        </r>
        <r>
          <rPr>
            <sz val="9"/>
            <color indexed="81"/>
            <rFont val="돋움"/>
            <family val="3"/>
            <charset val="129"/>
          </rPr>
          <t>일반</t>
        </r>
        <r>
          <rPr>
            <sz val="9"/>
            <color indexed="81"/>
            <rFont val="Tahoma"/>
            <family val="2"/>
          </rPr>
          <t xml:space="preserve"> 34</t>
        </r>
      </text>
    </comment>
    <comment ref="G113" authorId="0">
      <text>
        <r>
          <rPr>
            <sz val="9"/>
            <color indexed="81"/>
            <rFont val="돋움"/>
            <family val="3"/>
            <charset val="129"/>
          </rPr>
          <t xml:space="preserve">총주차면수 36
대형 11, 일반 25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4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총주차면수 91면
</t>
        </r>
        <r>
          <rPr>
            <sz val="9"/>
            <color indexed="81"/>
            <rFont val="돋움"/>
            <family val="3"/>
            <charset val="129"/>
          </rPr>
          <t>대형 19, 장애 8
일반 64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5" authorId="0">
      <text>
        <r>
          <rPr>
            <b/>
            <sz val="9"/>
            <color indexed="81"/>
            <rFont val="돋움"/>
            <family val="3"/>
            <charset val="129"/>
          </rPr>
          <t>총주차면수 97면</t>
        </r>
        <r>
          <rPr>
            <sz val="9"/>
            <color indexed="81"/>
            <rFont val="돋움"/>
            <family val="3"/>
            <charset val="129"/>
          </rPr>
          <t xml:space="preserve">
대형 4, 장애인 8
일반 85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<sst xmlns="http://schemas.openxmlformats.org/spreadsheetml/2006/main" count="800" uniqueCount="495">
  <si>
    <t>공영주차장 현황(노상+노외+부설)</t>
    <phoneticPr fontId="1" type="noConversion"/>
  </si>
  <si>
    <t>순번</t>
    <phoneticPr fontId="1" type="noConversion"/>
  </si>
  <si>
    <t>종류</t>
    <phoneticPr fontId="1" type="noConversion"/>
  </si>
  <si>
    <t>주차장명</t>
    <phoneticPr fontId="1" type="noConversion"/>
  </si>
  <si>
    <t>위치</t>
    <phoneticPr fontId="1" type="noConversion"/>
  </si>
  <si>
    <t>법정동</t>
    <phoneticPr fontId="1" type="noConversion"/>
  </si>
  <si>
    <t>지번</t>
    <phoneticPr fontId="1" type="noConversion"/>
  </si>
  <si>
    <t>주차면수</t>
    <phoneticPr fontId="1" type="noConversion"/>
  </si>
  <si>
    <t>총면적</t>
    <phoneticPr fontId="1" type="noConversion"/>
  </si>
  <si>
    <t>설치일</t>
    <phoneticPr fontId="1" type="noConversion"/>
  </si>
  <si>
    <t>비고</t>
    <phoneticPr fontId="1" type="noConversion"/>
  </si>
  <si>
    <t>합계</t>
    <phoneticPr fontId="1" type="noConversion"/>
  </si>
  <si>
    <t>2006년 이후</t>
    <phoneticPr fontId="1" type="noConversion"/>
  </si>
  <si>
    <t>47개소</t>
    <phoneticPr fontId="1" type="noConversion"/>
  </si>
  <si>
    <t>소계(부설 제외)</t>
    <phoneticPr fontId="1" type="noConversion"/>
  </si>
  <si>
    <t>유료</t>
    <phoneticPr fontId="1" type="noConversion"/>
  </si>
  <si>
    <t>무료(부설 제외)</t>
    <phoneticPr fontId="1" type="noConversion"/>
  </si>
  <si>
    <t>임차</t>
    <phoneticPr fontId="1" type="noConversion"/>
  </si>
  <si>
    <t>부설</t>
    <phoneticPr fontId="1" type="noConversion"/>
  </si>
  <si>
    <t>노상</t>
    <phoneticPr fontId="1" type="noConversion"/>
  </si>
  <si>
    <t>소계</t>
    <phoneticPr fontId="1" type="noConversion"/>
  </si>
  <si>
    <t>노상</t>
  </si>
  <si>
    <t>제민천1길 주차장</t>
    <phoneticPr fontId="1" type="noConversion"/>
  </si>
  <si>
    <t>공주소방서 뒤편</t>
    <phoneticPr fontId="1" type="noConversion"/>
  </si>
  <si>
    <t>웅진동</t>
    <phoneticPr fontId="1" type="noConversion"/>
  </si>
  <si>
    <t>산성교→교촌교</t>
    <phoneticPr fontId="1" type="noConversion"/>
  </si>
  <si>
    <t>유료(위탁)</t>
    <phoneticPr fontId="1" type="noConversion"/>
  </si>
  <si>
    <t>유구마곡사로 주차장</t>
    <phoneticPr fontId="1" type="noConversion"/>
  </si>
  <si>
    <t>상원골</t>
    <phoneticPr fontId="1" type="noConversion"/>
  </si>
  <si>
    <t>사곡면</t>
    <phoneticPr fontId="1" type="noConversion"/>
  </si>
  <si>
    <t>봉황로 주차장</t>
    <phoneticPr fontId="1" type="noConversion"/>
  </si>
  <si>
    <t>황새바위</t>
    <phoneticPr fontId="1" type="noConversion"/>
  </si>
  <si>
    <t>황새바위성지 → 웅진교</t>
    <phoneticPr fontId="1" type="noConversion"/>
  </si>
  <si>
    <t>감소(86→76)</t>
    <phoneticPr fontId="1" type="noConversion"/>
  </si>
  <si>
    <t>봉산길 주차장</t>
    <phoneticPr fontId="1" type="noConversion"/>
  </si>
  <si>
    <t>공주북중학교</t>
    <phoneticPr fontId="1" type="noConversion"/>
  </si>
  <si>
    <t>중학동</t>
    <phoneticPr fontId="1" type="noConversion"/>
  </si>
  <si>
    <t>국민연금공단 → 아카데미극장</t>
    <phoneticPr fontId="1" type="noConversion"/>
  </si>
  <si>
    <t>감소(20→16)</t>
    <phoneticPr fontId="1" type="noConversion"/>
  </si>
  <si>
    <t>웅진로 주차장</t>
    <phoneticPr fontId="1" type="noConversion"/>
  </si>
  <si>
    <t>산성동 구터미널</t>
    <phoneticPr fontId="1" type="noConversion"/>
  </si>
  <si>
    <t>제일약국 → 명도목재</t>
    <phoneticPr fontId="1" type="noConversion"/>
  </si>
  <si>
    <t>공주고담길 주차장</t>
    <phoneticPr fontId="1" type="noConversion"/>
  </si>
  <si>
    <t>금학초등학교</t>
    <phoneticPr fontId="1" type="noConversion"/>
  </si>
  <si>
    <t>금학동</t>
    <phoneticPr fontId="1" type="noConversion"/>
  </si>
  <si>
    <t>대통1길 주차장</t>
    <phoneticPr fontId="1" type="noConversion"/>
  </si>
  <si>
    <t>학생백화점 → 흥부대반점</t>
    <phoneticPr fontId="1" type="noConversion"/>
  </si>
  <si>
    <t>제민1길 주차장</t>
    <phoneticPr fontId="1" type="noConversion"/>
  </si>
  <si>
    <t>제민천교→무궁화회관</t>
    <phoneticPr fontId="1" type="noConversion"/>
  </si>
  <si>
    <t>봉황교→공주시청</t>
    <phoneticPr fontId="1" type="noConversion"/>
  </si>
  <si>
    <t>감소(38→36)</t>
    <phoneticPr fontId="1" type="noConversion"/>
  </si>
  <si>
    <t>관골1길 주차장</t>
    <phoneticPr fontId="1" type="noConversion"/>
  </si>
  <si>
    <t>신관동우체국</t>
    <phoneticPr fontId="1" type="noConversion"/>
  </si>
  <si>
    <t>신관동</t>
    <phoneticPr fontId="1" type="noConversion"/>
  </si>
  <si>
    <t>GS주유소 → 신관동우체국</t>
    <phoneticPr fontId="1" type="noConversion"/>
  </si>
  <si>
    <t>추가</t>
    <phoneticPr fontId="1" type="noConversion"/>
  </si>
  <si>
    <t>번영1길 주차장</t>
    <phoneticPr fontId="1" type="noConversion"/>
  </si>
  <si>
    <t>공주고용센터</t>
    <phoneticPr fontId="1" type="noConversion"/>
  </si>
  <si>
    <t>원할머니보쌈→제일육류유통</t>
    <phoneticPr fontId="1" type="noConversion"/>
  </si>
  <si>
    <t>신관로 주차장</t>
    <phoneticPr fontId="1" type="noConversion"/>
  </si>
  <si>
    <t>신관중앙교차로</t>
    <phoneticPr fontId="1" type="noConversion"/>
  </si>
  <si>
    <t>구 신관지구대 → 태양공구</t>
    <phoneticPr fontId="1" type="noConversion"/>
  </si>
  <si>
    <t>우금티로 주차장</t>
    <phoneticPr fontId="1" type="noConversion"/>
  </si>
  <si>
    <t>공주대학교 옥룡캠퍼스</t>
    <phoneticPr fontId="1" type="noConversion"/>
  </si>
  <si>
    <t>옥룡동</t>
    <phoneticPr fontId="1" type="noConversion"/>
  </si>
  <si>
    <t>GS마트→옥룡주공1단지</t>
    <phoneticPr fontId="1" type="noConversion"/>
  </si>
  <si>
    <t>중동3길 주차장</t>
    <phoneticPr fontId="1" type="noConversion"/>
  </si>
  <si>
    <t>중동빌라</t>
    <phoneticPr fontId="1" type="noConversion"/>
  </si>
  <si>
    <t>로이젠→교통과</t>
    <phoneticPr fontId="1" type="noConversion"/>
  </si>
  <si>
    <t>고상아리1길 주차장</t>
    <phoneticPr fontId="1" type="noConversion"/>
  </si>
  <si>
    <t>열린글방→현대연립</t>
    <phoneticPr fontId="1" type="noConversion"/>
  </si>
  <si>
    <t>정안중앙길 주차장</t>
    <phoneticPr fontId="1" type="noConversion"/>
  </si>
  <si>
    <t>정안면사무소</t>
    <phoneticPr fontId="1" type="noConversion"/>
  </si>
  <si>
    <t>정안면</t>
    <phoneticPr fontId="1" type="noConversion"/>
  </si>
  <si>
    <t>정안면사무소→정안농협</t>
    <phoneticPr fontId="1" type="noConversion"/>
  </si>
  <si>
    <t>명도목재 → 삼성디지털프라자</t>
    <phoneticPr fontId="1" type="noConversion"/>
  </si>
  <si>
    <t>유구읍 금계산로 주차장</t>
    <phoneticPr fontId="1" type="noConversion"/>
  </si>
  <si>
    <t>수촌교</t>
    <phoneticPr fontId="1" type="noConversion"/>
  </si>
  <si>
    <t>유구읍</t>
    <phoneticPr fontId="1" type="noConversion"/>
  </si>
  <si>
    <t>수촌교삼거리→수촌삼거리</t>
    <phoneticPr fontId="1" type="noConversion"/>
  </si>
  <si>
    <t>감소(15→0)</t>
    <phoneticPr fontId="1" type="noConversion"/>
  </si>
  <si>
    <t>노외</t>
    <phoneticPr fontId="1" type="noConversion"/>
  </si>
  <si>
    <t>노외</t>
  </si>
  <si>
    <t>계룡면 주차장</t>
    <phoneticPr fontId="1" type="noConversion"/>
  </si>
  <si>
    <t>계룡복지회관</t>
    <phoneticPr fontId="1" type="noConversion"/>
  </si>
  <si>
    <t>계룡면</t>
    <phoneticPr fontId="1" type="noConversion"/>
  </si>
  <si>
    <t>246, 247-1</t>
    <phoneticPr fontId="1" type="noConversion"/>
  </si>
  <si>
    <t>계룡문화마을 주차장</t>
    <phoneticPr fontId="1" type="noConversion"/>
  </si>
  <si>
    <t>382</t>
    <phoneticPr fontId="1" type="noConversion"/>
  </si>
  <si>
    <t>감소(19→18)</t>
    <phoneticPr fontId="1" type="noConversion"/>
  </si>
  <si>
    <t>이인면 주차장</t>
    <phoneticPr fontId="1" type="noConversion"/>
  </si>
  <si>
    <t>이인중학교</t>
    <phoneticPr fontId="1" type="noConversion"/>
  </si>
  <si>
    <t>이인면</t>
    <phoneticPr fontId="1" type="noConversion"/>
  </si>
  <si>
    <t>427-3</t>
    <phoneticPr fontId="1" type="noConversion"/>
  </si>
  <si>
    <t>감소(38→32)</t>
    <phoneticPr fontId="1" type="noConversion"/>
  </si>
  <si>
    <t>우성면 주차장</t>
  </si>
  <si>
    <t>우성농협</t>
    <phoneticPr fontId="1" type="noConversion"/>
  </si>
  <si>
    <t>우성면</t>
    <phoneticPr fontId="1" type="noConversion"/>
  </si>
  <si>
    <t>145-1</t>
    <phoneticPr fontId="1" type="noConversion"/>
  </si>
  <si>
    <t>감소(54→50)</t>
    <phoneticPr fontId="1" type="noConversion"/>
  </si>
  <si>
    <t>사곡면 주차장</t>
  </si>
  <si>
    <t>사곡보건지소</t>
    <phoneticPr fontId="1" type="noConversion"/>
  </si>
  <si>
    <t>297-4</t>
    <phoneticPr fontId="1" type="noConversion"/>
  </si>
  <si>
    <t>감소(18→10)</t>
    <phoneticPr fontId="1" type="noConversion"/>
  </si>
  <si>
    <t>공주고 주차장</t>
    <phoneticPr fontId="1" type="noConversion"/>
  </si>
  <si>
    <t>공주고등학교 앞</t>
    <phoneticPr fontId="1" type="noConversion"/>
  </si>
  <si>
    <t>197-2, -5, 200, 251-17, -19</t>
    <phoneticPr fontId="1" type="noConversion"/>
  </si>
  <si>
    <t>임대차</t>
    <phoneticPr fontId="1" type="noConversion"/>
  </si>
  <si>
    <t>신관동 공영주차장</t>
    <phoneticPr fontId="1" type="noConversion"/>
  </si>
  <si>
    <t>구 신관파출소 앞</t>
    <phoneticPr fontId="1" type="noConversion"/>
  </si>
  <si>
    <t>590-1</t>
    <phoneticPr fontId="1" type="noConversion"/>
  </si>
  <si>
    <t>정안면 주차장</t>
  </si>
  <si>
    <t>주민자치센터</t>
    <phoneticPr fontId="1" type="noConversion"/>
  </si>
  <si>
    <t>광정리</t>
    <phoneticPr fontId="1" type="noConversion"/>
  </si>
  <si>
    <t>283-7, -8</t>
    <phoneticPr fontId="1" type="noConversion"/>
  </si>
  <si>
    <t>감소(35→30)</t>
    <phoneticPr fontId="1" type="noConversion"/>
  </si>
  <si>
    <t>탄천면 주차장</t>
    <phoneticPr fontId="1" type="noConversion"/>
  </si>
  <si>
    <t>탄천복지회관</t>
    <phoneticPr fontId="1" type="noConversion"/>
  </si>
  <si>
    <t>삼각리</t>
    <phoneticPr fontId="1" type="noConversion"/>
  </si>
  <si>
    <t>487-1, 489-1</t>
    <phoneticPr fontId="1" type="noConversion"/>
  </si>
  <si>
    <t>감소(38→31)</t>
    <phoneticPr fontId="1" type="noConversion"/>
  </si>
  <si>
    <t>신풍면 주차장</t>
  </si>
  <si>
    <t>신풍양조장</t>
    <phoneticPr fontId="1" type="noConversion"/>
  </si>
  <si>
    <t>산정리</t>
    <phoneticPr fontId="1" type="noConversion"/>
  </si>
  <si>
    <t>81</t>
    <phoneticPr fontId="1" type="noConversion"/>
  </si>
  <si>
    <t>감소(15→8)</t>
    <phoneticPr fontId="1" type="noConversion"/>
  </si>
  <si>
    <t>의당문화마을 주차장</t>
    <phoneticPr fontId="1" type="noConversion"/>
  </si>
  <si>
    <t>청룡리</t>
    <phoneticPr fontId="1" type="noConversion"/>
  </si>
  <si>
    <t>818</t>
    <phoneticPr fontId="1" type="noConversion"/>
  </si>
  <si>
    <t>금학동 공영주차장</t>
    <phoneticPr fontId="1" type="noConversion"/>
  </si>
  <si>
    <t>공주교대 기숙사</t>
    <phoneticPr fontId="1" type="noConversion"/>
  </si>
  <si>
    <t>290</t>
    <phoneticPr fontId="1" type="noConversion"/>
  </si>
  <si>
    <t>교동 주차장</t>
    <phoneticPr fontId="1" type="noConversion"/>
  </si>
  <si>
    <t>교동1길</t>
    <phoneticPr fontId="1" type="noConversion"/>
  </si>
  <si>
    <t>교동</t>
    <phoneticPr fontId="1" type="noConversion"/>
  </si>
  <si>
    <t>3-35</t>
    <phoneticPr fontId="1" type="noConversion"/>
  </si>
  <si>
    <t>공주여중</t>
    <phoneticPr fontId="1" type="noConversion"/>
  </si>
  <si>
    <t>62-4, 64</t>
    <phoneticPr fontId="1" type="noConversion"/>
  </si>
  <si>
    <t>우성문화마을 주차장</t>
    <phoneticPr fontId="1" type="noConversion"/>
  </si>
  <si>
    <t>단지리</t>
    <phoneticPr fontId="1" type="noConversion"/>
  </si>
  <si>
    <t>337-1, 338-2</t>
    <phoneticPr fontId="1" type="noConversion"/>
  </si>
  <si>
    <t>반죽동 공영주차장</t>
    <phoneticPr fontId="1" type="noConversion"/>
  </si>
  <si>
    <t>구 법원</t>
    <phoneticPr fontId="1" type="noConversion"/>
  </si>
  <si>
    <t>반죽동</t>
    <phoneticPr fontId="1" type="noConversion"/>
  </si>
  <si>
    <t>332-3, 333-1, -2</t>
    <phoneticPr fontId="1" type="noConversion"/>
  </si>
  <si>
    <t>옥룡동 주차장</t>
    <phoneticPr fontId="1" type="noConversion"/>
  </si>
  <si>
    <t>GS수퍼마켓</t>
    <phoneticPr fontId="1" type="noConversion"/>
  </si>
  <si>
    <t>46-13</t>
    <phoneticPr fontId="1" type="noConversion"/>
  </si>
  <si>
    <t>봉황동 주차장</t>
    <phoneticPr fontId="1" type="noConversion"/>
  </si>
  <si>
    <t>봉황초등학교</t>
    <phoneticPr fontId="1" type="noConversion"/>
  </si>
  <si>
    <t>봉황동</t>
    <phoneticPr fontId="1" type="noConversion"/>
  </si>
  <si>
    <t>공주시청 별관주차장</t>
    <phoneticPr fontId="1" type="noConversion"/>
  </si>
  <si>
    <t>120</t>
    <phoneticPr fontId="1" type="noConversion"/>
  </si>
  <si>
    <t>중동 봉산길 주차장</t>
    <phoneticPr fontId="1" type="noConversion"/>
  </si>
  <si>
    <t>명월관</t>
    <phoneticPr fontId="1" type="noConversion"/>
  </si>
  <si>
    <t>중동</t>
    <phoneticPr fontId="1" type="noConversion"/>
  </si>
  <si>
    <t>147-89, -90, -108, -164, -166</t>
    <phoneticPr fontId="1" type="noConversion"/>
  </si>
  <si>
    <t>옥룡동 공영주차장</t>
    <phoneticPr fontId="1" type="noConversion"/>
  </si>
  <si>
    <t>버드나무길</t>
    <phoneticPr fontId="1" type="noConversion"/>
  </si>
  <si>
    <t>295-3, -4, 296, 297-1, -2, -3, -4, 395-3, -10</t>
    <phoneticPr fontId="1" type="noConversion"/>
  </si>
  <si>
    <t>신관동 대학로 주차장</t>
  </si>
  <si>
    <t>공주대학교 후문</t>
    <phoneticPr fontId="1" type="noConversion"/>
  </si>
  <si>
    <t>241-9, -11, -12</t>
    <phoneticPr fontId="1" type="noConversion"/>
  </si>
  <si>
    <t>신관동 공원주차장</t>
    <phoneticPr fontId="1" type="noConversion"/>
  </si>
  <si>
    <t>후레쉬마트</t>
    <phoneticPr fontId="1" type="noConversion"/>
  </si>
  <si>
    <t>639-1</t>
    <phoneticPr fontId="1" type="noConversion"/>
  </si>
  <si>
    <t>중동 국고개 공영주차장</t>
    <phoneticPr fontId="1" type="noConversion"/>
  </si>
  <si>
    <t>63, 64-3, 64-5</t>
    <phoneticPr fontId="1" type="noConversion"/>
  </si>
  <si>
    <t>산성시장 공영주차장</t>
  </si>
  <si>
    <t>주차빌딩</t>
    <phoneticPr fontId="1" type="noConversion"/>
  </si>
  <si>
    <t>산성동</t>
    <phoneticPr fontId="1" type="noConversion"/>
  </si>
  <si>
    <t>190-1</t>
    <phoneticPr fontId="1" type="noConversion"/>
  </si>
  <si>
    <t>교동 교회주차장</t>
    <phoneticPr fontId="1" type="noConversion"/>
  </si>
  <si>
    <t>공주중앙감리교회</t>
    <phoneticPr fontId="1" type="noConversion"/>
  </si>
  <si>
    <t>153-6</t>
    <phoneticPr fontId="1" type="noConversion"/>
  </si>
  <si>
    <t>교회주차장</t>
    <phoneticPr fontId="1" type="noConversion"/>
  </si>
  <si>
    <t>유구읍 주차장</t>
    <phoneticPr fontId="1" type="noConversion"/>
  </si>
  <si>
    <t>중앙2길</t>
    <phoneticPr fontId="1" type="noConversion"/>
  </si>
  <si>
    <t>석남리</t>
    <phoneticPr fontId="1" type="noConversion"/>
  </si>
  <si>
    <t>291</t>
    <phoneticPr fontId="1" type="noConversion"/>
  </si>
  <si>
    <t>주거환경사업</t>
  </si>
  <si>
    <t>유구자카드 주차장</t>
    <phoneticPr fontId="1" type="noConversion"/>
  </si>
  <si>
    <t>백교리</t>
    <phoneticPr fontId="1" type="noConversion"/>
  </si>
  <si>
    <t>619</t>
    <phoneticPr fontId="1" type="noConversion"/>
  </si>
  <si>
    <t xml:space="preserve">신관동 공영주차장 </t>
    <phoneticPr fontId="1" type="noConversion"/>
  </si>
  <si>
    <t>639-3</t>
    <phoneticPr fontId="1" type="noConversion"/>
  </si>
  <si>
    <t>탄천농협창고 주차장</t>
    <phoneticPr fontId="1" type="noConversion"/>
  </si>
  <si>
    <t>통산3길</t>
    <phoneticPr fontId="1" type="noConversion"/>
  </si>
  <si>
    <t>504-16</t>
    <phoneticPr fontId="1" type="noConversion"/>
  </si>
  <si>
    <t>탄천농협</t>
    <phoneticPr fontId="1" type="noConversion"/>
  </si>
  <si>
    <t>신관금강공원 주차장</t>
    <phoneticPr fontId="1" type="noConversion"/>
  </si>
  <si>
    <t>553</t>
    <phoneticPr fontId="1" type="noConversion"/>
  </si>
  <si>
    <t>재난관리과</t>
    <phoneticPr fontId="1" type="noConversion"/>
  </si>
  <si>
    <t>중학동 주차장</t>
    <phoneticPr fontId="1" type="noConversion"/>
  </si>
  <si>
    <t>큰우물길</t>
    <phoneticPr fontId="1" type="noConversion"/>
  </si>
  <si>
    <t>173-6</t>
    <phoneticPr fontId="1" type="noConversion"/>
  </si>
  <si>
    <t>도시과</t>
    <phoneticPr fontId="1" type="noConversion"/>
  </si>
  <si>
    <t>쪽지골 주차장</t>
  </si>
  <si>
    <t>공주고등학교 옆길</t>
    <phoneticPr fontId="1" type="noConversion"/>
  </si>
  <si>
    <t>143-18</t>
    <phoneticPr fontId="1" type="noConversion"/>
  </si>
  <si>
    <t>남향마을 주차장</t>
    <phoneticPr fontId="1" type="noConversion"/>
  </si>
  <si>
    <t>향교1길</t>
    <phoneticPr fontId="1" type="noConversion"/>
  </si>
  <si>
    <t>239-10, 246-2, 257-15</t>
    <phoneticPr fontId="1" type="noConversion"/>
  </si>
  <si>
    <t>반죽동 주차장</t>
    <phoneticPr fontId="1" type="noConversion"/>
  </si>
  <si>
    <t>포교당길</t>
    <phoneticPr fontId="1" type="noConversion"/>
  </si>
  <si>
    <t>28, 110-6, -18</t>
    <phoneticPr fontId="1" type="noConversion"/>
  </si>
  <si>
    <t>시나무골 주차장</t>
  </si>
  <si>
    <t>179-1, -8, -10외 6필지</t>
    <phoneticPr fontId="1" type="noConversion"/>
  </si>
  <si>
    <t>큰샘 주차장(1)</t>
  </si>
  <si>
    <t>245-1외 4필지</t>
    <phoneticPr fontId="1" type="noConversion"/>
  </si>
  <si>
    <t>큰샘 주차장(2)</t>
  </si>
  <si>
    <t>285외 3필지</t>
    <phoneticPr fontId="1" type="noConversion"/>
  </si>
  <si>
    <t>산성동 주차장(1)</t>
  </si>
  <si>
    <t>22-18외 2필지</t>
    <phoneticPr fontId="1" type="noConversion"/>
  </si>
  <si>
    <t>산성동 주차장(2)</t>
  </si>
  <si>
    <t>22-1외 2필지</t>
    <phoneticPr fontId="1" type="noConversion"/>
  </si>
  <si>
    <t>산성동 주차장(3)</t>
  </si>
  <si>
    <t>146-10외 10필지</t>
    <phoneticPr fontId="1" type="noConversion"/>
  </si>
  <si>
    <t>유구창말 주차장(1)</t>
  </si>
  <si>
    <t>유구리</t>
    <phoneticPr fontId="1" type="noConversion"/>
  </si>
  <si>
    <t>617</t>
    <phoneticPr fontId="1" type="noConversion"/>
  </si>
  <si>
    <t>유구창말 주차장(2)</t>
  </si>
  <si>
    <t>429-29, -54</t>
    <phoneticPr fontId="1" type="noConversion"/>
  </si>
  <si>
    <t>옥룡동 교회주차장</t>
    <phoneticPr fontId="1" type="noConversion"/>
  </si>
  <si>
    <t>공주제일성결교회</t>
    <phoneticPr fontId="1" type="noConversion"/>
  </si>
  <si>
    <t>167-2</t>
    <phoneticPr fontId="1" type="noConversion"/>
  </si>
  <si>
    <t>봉황동 쌈지주차장(1)</t>
    <phoneticPr fontId="1" type="noConversion"/>
  </si>
  <si>
    <t>140</t>
    <phoneticPr fontId="1" type="noConversion"/>
  </si>
  <si>
    <t>봉황동 쌈지주차장(2)</t>
  </si>
  <si>
    <t>282-1</t>
    <phoneticPr fontId="1" type="noConversion"/>
  </si>
  <si>
    <t>봉황동 쌈지주차장(3)</t>
  </si>
  <si>
    <t>200-3</t>
    <phoneticPr fontId="1" type="noConversion"/>
  </si>
  <si>
    <t>봉황동 쌈지주차장(4)</t>
  </si>
  <si>
    <t>149-6, -7</t>
    <phoneticPr fontId="1" type="noConversion"/>
  </si>
  <si>
    <t>반죽동 쌈지주차장(5)</t>
  </si>
  <si>
    <t>318-2</t>
    <phoneticPr fontId="1" type="noConversion"/>
  </si>
  <si>
    <t>금학동 쌈지주차장(6)</t>
  </si>
  <si>
    <t>186-8</t>
    <phoneticPr fontId="1" type="noConversion"/>
  </si>
  <si>
    <t>금학동 쌈지주차장(7)</t>
    <phoneticPr fontId="1" type="noConversion"/>
  </si>
  <si>
    <t>186-1</t>
    <phoneticPr fontId="1" type="noConversion"/>
  </si>
  <si>
    <t>산성동 쌈지주차장(8)</t>
    <phoneticPr fontId="1" type="noConversion"/>
  </si>
  <si>
    <t>궁전빌라</t>
    <phoneticPr fontId="1" type="noConversion"/>
  </si>
  <si>
    <t>146-10</t>
    <phoneticPr fontId="1" type="noConversion"/>
  </si>
  <si>
    <t>중학동 쌈지주차장(9)</t>
    <phoneticPr fontId="1" type="noConversion"/>
  </si>
  <si>
    <t>83-1</t>
    <phoneticPr fontId="1" type="noConversion"/>
  </si>
  <si>
    <t>봉황동 쌈지주차장(10)</t>
    <phoneticPr fontId="1" type="noConversion"/>
  </si>
  <si>
    <t>45</t>
    <phoneticPr fontId="1" type="noConversion"/>
  </si>
  <si>
    <t>중학동 쌈지주차장(11)</t>
    <phoneticPr fontId="1" type="noConversion"/>
  </si>
  <si>
    <t>15, 16</t>
    <phoneticPr fontId="1" type="noConversion"/>
  </si>
  <si>
    <t>산성동 쌈지주차장(12)</t>
    <phoneticPr fontId="1" type="noConversion"/>
  </si>
  <si>
    <t>64-7</t>
    <phoneticPr fontId="1" type="noConversion"/>
  </si>
  <si>
    <t>옥룡동 쌈지주차장(13)</t>
    <phoneticPr fontId="1" type="noConversion"/>
  </si>
  <si>
    <t>10-3</t>
    <phoneticPr fontId="1" type="noConversion"/>
  </si>
  <si>
    <t>교동 쌈지주차장(14)</t>
    <phoneticPr fontId="1" type="noConversion"/>
  </si>
  <si>
    <t>3-144</t>
    <phoneticPr fontId="1" type="noConversion"/>
  </si>
  <si>
    <t>산성동 쌈지주차장(15)</t>
    <phoneticPr fontId="1" type="noConversion"/>
  </si>
  <si>
    <t>114-2</t>
    <phoneticPr fontId="1" type="noConversion"/>
  </si>
  <si>
    <t>반죽동 쌈지주차장(16)</t>
    <phoneticPr fontId="1" type="noConversion"/>
  </si>
  <si>
    <t>법원 앞</t>
    <phoneticPr fontId="1" type="noConversion"/>
  </si>
  <si>
    <t>330-1, -2, -3</t>
    <phoneticPr fontId="1" type="noConversion"/>
  </si>
  <si>
    <t>조성중</t>
    <phoneticPr fontId="1" type="noConversion"/>
  </si>
  <si>
    <t>반죽동 쌈지주차장(17)</t>
    <phoneticPr fontId="1" type="noConversion"/>
  </si>
  <si>
    <t>구 읍사무소 앞</t>
    <phoneticPr fontId="1" type="noConversion"/>
  </si>
  <si>
    <t>149-2</t>
    <phoneticPr fontId="1" type="noConversion"/>
  </si>
  <si>
    <t>금성동 쌈지주차장(18)</t>
    <phoneticPr fontId="1" type="noConversion"/>
  </si>
  <si>
    <t>금성동</t>
    <phoneticPr fontId="1" type="noConversion"/>
  </si>
  <si>
    <t>89-3</t>
    <phoneticPr fontId="1" type="noConversion"/>
  </si>
  <si>
    <t>중학동 교회주차장</t>
    <phoneticPr fontId="1" type="noConversion"/>
  </si>
  <si>
    <t>공주성결교회</t>
    <phoneticPr fontId="1" type="noConversion"/>
  </si>
  <si>
    <t xml:space="preserve">장애137,임산28 </t>
    <phoneticPr fontId="1" type="noConversion"/>
  </si>
  <si>
    <t>나래원</t>
    <phoneticPr fontId="1" type="noConversion"/>
  </si>
  <si>
    <t>복지과</t>
    <phoneticPr fontId="1" type="noConversion"/>
  </si>
  <si>
    <t>운암리</t>
    <phoneticPr fontId="1" type="noConversion"/>
  </si>
  <si>
    <t>255 일원</t>
    <phoneticPr fontId="1" type="noConversion"/>
  </si>
  <si>
    <t>장애19, 임산0</t>
    <phoneticPr fontId="1" type="noConversion"/>
  </si>
  <si>
    <t>청소년문화센터</t>
    <phoneticPr fontId="1" type="noConversion"/>
  </si>
  <si>
    <t>장애1, 임산0</t>
    <phoneticPr fontId="1" type="noConversion"/>
  </si>
  <si>
    <t>공주시청</t>
    <phoneticPr fontId="1" type="noConversion"/>
  </si>
  <si>
    <t>회계과</t>
    <phoneticPr fontId="1" type="noConversion"/>
  </si>
  <si>
    <t>304-6, 319</t>
    <phoneticPr fontId="1" type="noConversion"/>
  </si>
  <si>
    <t>장애7, 임산2</t>
    <phoneticPr fontId="1" type="noConversion"/>
  </si>
  <si>
    <t>고마센터</t>
    <phoneticPr fontId="1" type="noConversion"/>
  </si>
  <si>
    <t>관광과</t>
    <phoneticPr fontId="1" type="noConversion"/>
  </si>
  <si>
    <t>장애10, 임산4</t>
    <phoneticPr fontId="1" type="noConversion"/>
  </si>
  <si>
    <t>우금티전적비</t>
    <phoneticPr fontId="1" type="noConversion"/>
  </si>
  <si>
    <t>문화재과</t>
    <phoneticPr fontId="1" type="noConversion"/>
  </si>
  <si>
    <t xml:space="preserve">금학동 </t>
    <phoneticPr fontId="1" type="noConversion"/>
  </si>
  <si>
    <t>327-7외 2필지</t>
    <phoneticPr fontId="1" type="noConversion"/>
  </si>
  <si>
    <t>장애2, 임산0</t>
    <phoneticPr fontId="1" type="noConversion"/>
  </si>
  <si>
    <t>장선리토실</t>
    <phoneticPr fontId="1" type="noConversion"/>
  </si>
  <si>
    <t>장선리</t>
    <phoneticPr fontId="1" type="noConversion"/>
  </si>
  <si>
    <t>153-4</t>
    <phoneticPr fontId="1" type="noConversion"/>
  </si>
  <si>
    <t>장애3, 임산0</t>
    <phoneticPr fontId="1" type="noConversion"/>
  </si>
  <si>
    <t>금학생태공원</t>
    <phoneticPr fontId="1" type="noConversion"/>
  </si>
  <si>
    <t>환경과</t>
    <phoneticPr fontId="1" type="noConversion"/>
  </si>
  <si>
    <t>106</t>
    <phoneticPr fontId="1" type="noConversion"/>
  </si>
  <si>
    <t>옥룡정수장</t>
    <phoneticPr fontId="1" type="noConversion"/>
  </si>
  <si>
    <t>수도과</t>
    <phoneticPr fontId="1" type="noConversion"/>
  </si>
  <si>
    <t>22-18</t>
    <phoneticPr fontId="1" type="noConversion"/>
  </si>
  <si>
    <t>신관공공하수처리시설</t>
    <phoneticPr fontId="1" type="noConversion"/>
  </si>
  <si>
    <t>쌍신동</t>
    <phoneticPr fontId="1" type="noConversion"/>
  </si>
  <si>
    <t>40-1</t>
    <phoneticPr fontId="1" type="noConversion"/>
  </si>
  <si>
    <t>장애6, 임산2</t>
    <phoneticPr fontId="1" type="noConversion"/>
  </si>
  <si>
    <t>공주공공하수처리시설</t>
    <phoneticPr fontId="1" type="noConversion"/>
  </si>
  <si>
    <t>봉정동</t>
    <phoneticPr fontId="1" type="noConversion"/>
  </si>
  <si>
    <t>122</t>
    <phoneticPr fontId="1" type="noConversion"/>
  </si>
  <si>
    <t>장애0, 임산0</t>
    <phoneticPr fontId="1" type="noConversion"/>
  </si>
  <si>
    <t>보건소</t>
    <phoneticPr fontId="1" type="noConversion"/>
  </si>
  <si>
    <t>보건과</t>
    <phoneticPr fontId="1" type="noConversion"/>
  </si>
  <si>
    <t>장애2, 임산2</t>
    <phoneticPr fontId="1" type="noConversion"/>
  </si>
  <si>
    <t>농업기술센터</t>
    <phoneticPr fontId="1" type="noConversion"/>
  </si>
  <si>
    <t>농업과</t>
    <phoneticPr fontId="1" type="noConversion"/>
  </si>
  <si>
    <t>도천리</t>
    <phoneticPr fontId="1" type="noConversion"/>
  </si>
  <si>
    <t>장애1, 임산1</t>
    <phoneticPr fontId="1" type="noConversion"/>
  </si>
  <si>
    <t>백제체육관</t>
    <phoneticPr fontId="1" type="noConversion"/>
  </si>
  <si>
    <t>공공시설관리소</t>
    <phoneticPr fontId="1" type="noConversion"/>
  </si>
  <si>
    <t>516-1</t>
    <phoneticPr fontId="1" type="noConversion"/>
  </si>
  <si>
    <t>장애5, 임산2</t>
    <phoneticPr fontId="1" type="noConversion"/>
  </si>
  <si>
    <t>문예회관</t>
    <phoneticPr fontId="1" type="noConversion"/>
  </si>
  <si>
    <t>283</t>
    <phoneticPr fontId="1" type="noConversion"/>
  </si>
  <si>
    <t>장애8, 임산2</t>
    <phoneticPr fontId="1" type="noConversion"/>
  </si>
  <si>
    <t>시민운동장</t>
    <phoneticPr fontId="1" type="noConversion"/>
  </si>
  <si>
    <t>300-5</t>
    <phoneticPr fontId="1" type="noConversion"/>
  </si>
  <si>
    <t>곰나루유원지</t>
    <phoneticPr fontId="1" type="noConversion"/>
  </si>
  <si>
    <t>444-2</t>
    <phoneticPr fontId="1" type="noConversion"/>
  </si>
  <si>
    <t>장애3, 임산2</t>
    <phoneticPr fontId="1" type="noConversion"/>
  </si>
  <si>
    <t>송산리고분군</t>
    <phoneticPr fontId="1" type="noConversion"/>
  </si>
  <si>
    <t>관광경영사업소</t>
    <phoneticPr fontId="1" type="noConversion"/>
  </si>
  <si>
    <t>57</t>
    <phoneticPr fontId="1" type="noConversion"/>
  </si>
  <si>
    <t>공산성</t>
    <phoneticPr fontId="1" type="noConversion"/>
  </si>
  <si>
    <t>65-6</t>
    <phoneticPr fontId="1" type="noConversion"/>
  </si>
  <si>
    <t>석장리박물관</t>
    <phoneticPr fontId="1" type="noConversion"/>
  </si>
  <si>
    <t>석장리동</t>
    <phoneticPr fontId="1" type="noConversion"/>
  </si>
  <si>
    <t>118</t>
    <phoneticPr fontId="1" type="noConversion"/>
  </si>
  <si>
    <t>장애8, 임산0</t>
    <phoneticPr fontId="1" type="noConversion"/>
  </si>
  <si>
    <t>한옥마을</t>
    <phoneticPr fontId="1" type="noConversion"/>
  </si>
  <si>
    <t>337</t>
    <phoneticPr fontId="1" type="noConversion"/>
  </si>
  <si>
    <t>웅진관</t>
    <phoneticPr fontId="1" type="noConversion"/>
  </si>
  <si>
    <t>시립도서관</t>
    <phoneticPr fontId="1" type="noConversion"/>
  </si>
  <si>
    <t>장애3, 임산1</t>
    <phoneticPr fontId="1" type="noConversion"/>
  </si>
  <si>
    <t>강북관</t>
    <phoneticPr fontId="1" type="noConversion"/>
  </si>
  <si>
    <t>월송동</t>
    <phoneticPr fontId="1" type="noConversion"/>
  </si>
  <si>
    <t>종합사회복지관</t>
    <phoneticPr fontId="1" type="noConversion"/>
  </si>
  <si>
    <t>장애6, 임산0</t>
    <phoneticPr fontId="1" type="noConversion"/>
  </si>
  <si>
    <t>유구읍사무소 주차장</t>
    <phoneticPr fontId="1" type="noConversion"/>
  </si>
  <si>
    <t>388-1, -2, -12, -29, -32, 390-1, 392-1, -2</t>
    <phoneticPr fontId="1" type="noConversion"/>
  </si>
  <si>
    <t>장애7, 임산0</t>
    <phoneticPr fontId="1" type="noConversion"/>
  </si>
  <si>
    <t>이인면사무소 주차장</t>
    <phoneticPr fontId="1" type="noConversion"/>
  </si>
  <si>
    <t>이인리</t>
    <phoneticPr fontId="1" type="noConversion"/>
  </si>
  <si>
    <t>장애1, 인삼0</t>
    <phoneticPr fontId="1" type="noConversion"/>
  </si>
  <si>
    <t>탄천면사무소 주차장</t>
    <phoneticPr fontId="1" type="noConversion"/>
  </si>
  <si>
    <t>탄천면</t>
    <phoneticPr fontId="1" type="noConversion"/>
  </si>
  <si>
    <t>523-2</t>
    <phoneticPr fontId="1" type="noConversion"/>
  </si>
  <si>
    <t>장애2, 임산1</t>
    <phoneticPr fontId="1" type="noConversion"/>
  </si>
  <si>
    <t>계룡면사무소 주차장</t>
    <phoneticPr fontId="1" type="noConversion"/>
  </si>
  <si>
    <t>월암리</t>
    <phoneticPr fontId="1" type="noConversion"/>
  </si>
  <si>
    <t>47-12, 48-5, 50-8, 71-4</t>
    <phoneticPr fontId="1" type="noConversion"/>
  </si>
  <si>
    <t>반포면사무소 주차장</t>
    <phoneticPr fontId="1" type="noConversion"/>
  </si>
  <si>
    <t>반포면</t>
    <phoneticPr fontId="1" type="noConversion"/>
  </si>
  <si>
    <t>공암리</t>
    <phoneticPr fontId="1" type="noConversion"/>
  </si>
  <si>
    <t>375</t>
    <phoneticPr fontId="1" type="noConversion"/>
  </si>
  <si>
    <t>의당면사무소 주차장</t>
    <phoneticPr fontId="1" type="noConversion"/>
  </si>
  <si>
    <t>의당면</t>
    <phoneticPr fontId="1" type="noConversion"/>
  </si>
  <si>
    <t>661-1</t>
    <phoneticPr fontId="1" type="noConversion"/>
  </si>
  <si>
    <t>정안면사무소 주차장</t>
    <phoneticPr fontId="1" type="noConversion"/>
  </si>
  <si>
    <t>253</t>
    <phoneticPr fontId="1" type="noConversion"/>
  </si>
  <si>
    <t>우성면사무소 주차장</t>
    <phoneticPr fontId="1" type="noConversion"/>
  </si>
  <si>
    <t>동대리</t>
    <phoneticPr fontId="1" type="noConversion"/>
  </si>
  <si>
    <t>418</t>
    <phoneticPr fontId="1" type="noConversion"/>
  </si>
  <si>
    <t>사곡면사무소 주차장</t>
    <phoneticPr fontId="1" type="noConversion"/>
  </si>
  <si>
    <t>호계리</t>
    <phoneticPr fontId="1" type="noConversion"/>
  </si>
  <si>
    <t>309</t>
    <phoneticPr fontId="1" type="noConversion"/>
  </si>
  <si>
    <t>신풍면사무소 주차장</t>
    <phoneticPr fontId="1" type="noConversion"/>
  </si>
  <si>
    <t>신풍면</t>
    <phoneticPr fontId="1" type="noConversion"/>
  </si>
  <si>
    <t>169</t>
    <phoneticPr fontId="1" type="noConversion"/>
  </si>
  <si>
    <t>중학동사무소 주차장</t>
    <phoneticPr fontId="1" type="noConversion"/>
  </si>
  <si>
    <t>241-2</t>
    <phoneticPr fontId="1" type="noConversion"/>
  </si>
  <si>
    <t>웅진동사무소 주차장</t>
    <phoneticPr fontId="1" type="noConversion"/>
  </si>
  <si>
    <t>182-2</t>
    <phoneticPr fontId="1" type="noConversion"/>
  </si>
  <si>
    <t>금학동사무소 주차장</t>
    <phoneticPr fontId="1" type="noConversion"/>
  </si>
  <si>
    <t>240-6, -9</t>
    <phoneticPr fontId="1" type="noConversion"/>
  </si>
  <si>
    <t>옥룡동사무소 주차장</t>
    <phoneticPr fontId="1" type="noConversion"/>
  </si>
  <si>
    <t>24-1, -4, -5, -6</t>
    <phoneticPr fontId="1" type="noConversion"/>
  </si>
  <si>
    <t>신관동사무소 주차장</t>
    <phoneticPr fontId="1" type="noConversion"/>
  </si>
  <si>
    <t>585-4</t>
    <phoneticPr fontId="1" type="noConversion"/>
  </si>
  <si>
    <t>연번</t>
    <phoneticPr fontId="8" type="noConversion"/>
  </si>
  <si>
    <t>주차장명</t>
    <phoneticPr fontId="8" type="noConversion"/>
  </si>
  <si>
    <t>주차형식</t>
    <phoneticPr fontId="8" type="noConversion"/>
  </si>
  <si>
    <t>위치</t>
    <phoneticPr fontId="8" type="noConversion"/>
  </si>
  <si>
    <t>대표자</t>
    <phoneticPr fontId="8" type="noConversion"/>
  </si>
  <si>
    <t>주차면수</t>
    <phoneticPr fontId="8" type="noConversion"/>
  </si>
  <si>
    <t>총면적</t>
    <phoneticPr fontId="8" type="noConversion"/>
  </si>
  <si>
    <t>전화번호</t>
    <phoneticPr fontId="8" type="noConversion"/>
  </si>
  <si>
    <t>비 고</t>
    <phoneticPr fontId="8" type="noConversion"/>
  </si>
  <si>
    <t>합계</t>
    <phoneticPr fontId="8" type="noConversion"/>
  </si>
  <si>
    <t>안심 노외주차장</t>
    <phoneticPr fontId="8" type="noConversion"/>
  </si>
  <si>
    <t>직각주차</t>
    <phoneticPr fontId="8" type="noConversion"/>
  </si>
  <si>
    <t>중동 164-1외 1</t>
    <phoneticPr fontId="8" type="noConversion"/>
  </si>
  <si>
    <t>지월자</t>
    <phoneticPr fontId="8" type="noConversion"/>
  </si>
  <si>
    <t>041-852-8307</t>
    <phoneticPr fontId="8" type="noConversion"/>
  </si>
  <si>
    <t>1995년12월</t>
    <phoneticPr fontId="1" type="noConversion"/>
  </si>
  <si>
    <t>유료</t>
    <phoneticPr fontId="8" type="noConversion"/>
  </si>
  <si>
    <t>금강 노외주차장</t>
    <phoneticPr fontId="8" type="noConversion"/>
  </si>
  <si>
    <t>금성동 201-1외 4필지</t>
    <phoneticPr fontId="8" type="noConversion"/>
  </si>
  <si>
    <t>이인성</t>
    <phoneticPr fontId="8" type="noConversion"/>
  </si>
  <si>
    <t>041-855-3400</t>
    <phoneticPr fontId="8" type="noConversion"/>
  </si>
  <si>
    <t>1994년05월</t>
    <phoneticPr fontId="1" type="noConversion"/>
  </si>
  <si>
    <t>갑사 제1유료 주차장</t>
    <phoneticPr fontId="8" type="noConversion"/>
  </si>
  <si>
    <t>계룡면 중장리 23-1외 7필지</t>
    <phoneticPr fontId="8" type="noConversion"/>
  </si>
  <si>
    <t>갑사</t>
    <phoneticPr fontId="8" type="noConversion"/>
  </si>
  <si>
    <t>041-857-8981</t>
    <phoneticPr fontId="8" type="noConversion"/>
  </si>
  <si>
    <t>1997년09월</t>
    <phoneticPr fontId="1" type="noConversion"/>
  </si>
  <si>
    <t>갑사 제2주차장</t>
    <phoneticPr fontId="8" type="noConversion"/>
  </si>
  <si>
    <t>계룡면 중장리 138외 1필지</t>
    <phoneticPr fontId="8" type="noConversion"/>
  </si>
  <si>
    <t>계룡산관리사무소</t>
    <phoneticPr fontId="8" type="noConversion"/>
  </si>
  <si>
    <t>041-857-5178</t>
    <phoneticPr fontId="8" type="noConversion"/>
  </si>
  <si>
    <t>1997년06월</t>
    <phoneticPr fontId="1" type="noConversion"/>
  </si>
  <si>
    <t>동학사 주차장</t>
    <phoneticPr fontId="8" type="noConversion"/>
  </si>
  <si>
    <t>반포면 학봉리 684-2외 19</t>
    <phoneticPr fontId="8" type="noConversion"/>
  </si>
  <si>
    <t>동학사주지</t>
    <phoneticPr fontId="8" type="noConversion"/>
  </si>
  <si>
    <t>042-825-2570</t>
    <phoneticPr fontId="8" type="noConversion"/>
  </si>
  <si>
    <t>1997년07월</t>
    <phoneticPr fontId="1" type="noConversion"/>
  </si>
  <si>
    <t>마곡사 관광지 노외 주차장</t>
    <phoneticPr fontId="8" type="noConversion"/>
  </si>
  <si>
    <t>사곡면 운암리 513-6외 11</t>
    <phoneticPr fontId="8" type="noConversion"/>
  </si>
  <si>
    <t>마곡사주지</t>
    <phoneticPr fontId="8" type="noConversion"/>
  </si>
  <si>
    <t>041-841-6671</t>
    <phoneticPr fontId="8" type="noConversion"/>
  </si>
  <si>
    <t>1993년03월</t>
    <phoneticPr fontId="1" type="noConversion"/>
  </si>
  <si>
    <t>무료</t>
    <phoneticPr fontId="8" type="noConversion"/>
  </si>
  <si>
    <t>공주 보석사우나 노외 주차장</t>
    <phoneticPr fontId="8" type="noConversion"/>
  </si>
  <si>
    <t>산성 139-1외 1</t>
    <phoneticPr fontId="8" type="noConversion"/>
  </si>
  <si>
    <t>금중열</t>
    <phoneticPr fontId="8" type="noConversion"/>
  </si>
  <si>
    <t>041-857-7935</t>
    <phoneticPr fontId="8" type="noConversion"/>
  </si>
  <si>
    <t>1997년00월</t>
    <phoneticPr fontId="1" type="noConversion"/>
  </si>
  <si>
    <t>교동주차장(공주여중앞)</t>
    <phoneticPr fontId="8" type="noConversion"/>
  </si>
  <si>
    <t>교동 3-210</t>
    <phoneticPr fontId="8" type="noConversion"/>
  </si>
  <si>
    <t>조일동</t>
    <phoneticPr fontId="8" type="noConversion"/>
  </si>
  <si>
    <t>1996년09월</t>
    <phoneticPr fontId="1" type="noConversion"/>
  </si>
  <si>
    <t>신관동 노외주차장(와사비)</t>
    <phoneticPr fontId="8" type="noConversion"/>
  </si>
  <si>
    <t>신관동 231-1</t>
    <phoneticPr fontId="8" type="noConversion"/>
  </si>
  <si>
    <t>김호영</t>
    <phoneticPr fontId="8" type="noConversion"/>
  </si>
  <si>
    <t>011-457-3266</t>
    <phoneticPr fontId="8" type="noConversion"/>
  </si>
  <si>
    <t>2003년02월</t>
    <phoneticPr fontId="8" type="noConversion"/>
  </si>
  <si>
    <t>비젼주차장(구침례교회)</t>
    <phoneticPr fontId="8" type="noConversion"/>
  </si>
  <si>
    <t>산성동 127-2외 2필지</t>
    <phoneticPr fontId="8" type="noConversion"/>
  </si>
  <si>
    <t>꿈의교회</t>
    <phoneticPr fontId="8" type="noConversion"/>
  </si>
  <si>
    <t>2003년09월</t>
    <phoneticPr fontId="1" type="noConversion"/>
  </si>
  <si>
    <t>산성동 노외주차장(중앙극장)</t>
    <phoneticPr fontId="8" type="noConversion"/>
  </si>
  <si>
    <t>산성동 128-6</t>
    <phoneticPr fontId="8" type="noConversion"/>
  </si>
  <si>
    <t>산성축협지소</t>
    <phoneticPr fontId="8" type="noConversion"/>
  </si>
  <si>
    <t>041-857-4991</t>
    <phoneticPr fontId="8" type="noConversion"/>
  </si>
  <si>
    <t>2005년06월</t>
    <phoneticPr fontId="1" type="noConversion"/>
  </si>
  <si>
    <t>공주대 정문 제2주차장</t>
    <phoneticPr fontId="8" type="noConversion"/>
  </si>
  <si>
    <t>신관동 182</t>
    <phoneticPr fontId="8" type="noConversion"/>
  </si>
  <si>
    <t>공주대총장</t>
    <phoneticPr fontId="8" type="noConversion"/>
  </si>
  <si>
    <t>041-850-8109</t>
    <phoneticPr fontId="8" type="noConversion"/>
  </si>
  <si>
    <t>2009년09월</t>
    <phoneticPr fontId="1" type="noConversion"/>
  </si>
  <si>
    <t>드림주차장</t>
    <phoneticPr fontId="8" type="noConversion"/>
  </si>
  <si>
    <t>산성동 127-2,109-1,109-3</t>
    <phoneticPr fontId="8" type="noConversion"/>
  </si>
  <si>
    <t>김준태</t>
    <phoneticPr fontId="8" type="noConversion"/>
  </si>
  <si>
    <t>2011년07월</t>
    <phoneticPr fontId="1" type="noConversion"/>
  </si>
  <si>
    <t>설치일자</t>
    <phoneticPr fontId="8" type="noConversion"/>
  </si>
  <si>
    <t>번호</t>
    <phoneticPr fontId="8" type="noConversion"/>
  </si>
  <si>
    <t>연도</t>
    <phoneticPr fontId="8" type="noConversion"/>
  </si>
  <si>
    <t>부설주차장</t>
    <phoneticPr fontId="8" type="noConversion"/>
  </si>
  <si>
    <t>비고</t>
    <phoneticPr fontId="8" type="noConversion"/>
  </si>
  <si>
    <t>개소</t>
    <phoneticPr fontId="8" type="noConversion"/>
  </si>
  <si>
    <t>면수</t>
    <phoneticPr fontId="8" type="noConversion"/>
  </si>
  <si>
    <t>합  계</t>
    <phoneticPr fontId="8" type="noConversion"/>
  </si>
  <si>
    <t>읍·면</t>
    <phoneticPr fontId="8" type="noConversion"/>
  </si>
  <si>
    <t>72~91년</t>
    <phoneticPr fontId="8" type="noConversion"/>
  </si>
  <si>
    <t>1992년</t>
    <phoneticPr fontId="8" type="noConversion"/>
  </si>
  <si>
    <t>1993년</t>
  </si>
  <si>
    <t>1994년</t>
  </si>
  <si>
    <t>1995년</t>
  </si>
  <si>
    <t>1996년</t>
  </si>
  <si>
    <t>1997년</t>
  </si>
  <si>
    <t>1998년</t>
  </si>
  <si>
    <t>1999년</t>
  </si>
  <si>
    <t>-</t>
    <phoneticPr fontId="8" type="noConversion"/>
  </si>
  <si>
    <t>2000년</t>
  </si>
  <si>
    <t>2001년</t>
  </si>
  <si>
    <t>2002년</t>
  </si>
  <si>
    <t>2003년</t>
  </si>
  <si>
    <t>2004년</t>
  </si>
  <si>
    <t>2005년</t>
  </si>
  <si>
    <t>2006년</t>
  </si>
  <si>
    <t>2007년</t>
  </si>
  <si>
    <t>2008년</t>
  </si>
  <si>
    <t>2009년</t>
  </si>
  <si>
    <t>2010년</t>
  </si>
  <si>
    <t>2011년</t>
  </si>
  <si>
    <t>2012년</t>
  </si>
  <si>
    <t>2013년</t>
  </si>
  <si>
    <t>2014년</t>
  </si>
  <si>
    <t>2013년 3월말 기준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</si>
</sst>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#,##0_);[Red]\(#,##0\)"/>
    <numFmt numFmtId="177" formatCode="##&quot;개소&quot;"/>
    <numFmt numFmtId="178" formatCode="#,##0_ 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굴림"/>
      <family val="3"/>
      <charset val="129"/>
    </font>
    <font>
      <b/>
      <sz val="24"/>
      <color theme="1"/>
      <name val="HY수평선B"/>
      <family val="1"/>
      <charset val="129"/>
    </font>
    <font>
      <b/>
      <sz val="11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9"/>
      <color theme="1"/>
      <name val="굴림"/>
      <family val="3"/>
      <charset val="129"/>
    </font>
    <font>
      <sz val="8"/>
      <color theme="1"/>
      <name val="굴림"/>
      <family val="3"/>
      <charset val="129"/>
    </font>
    <font>
      <sz val="10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81">
    <xf numFmtId="0" fontId="0" fillId="0" borderId="0" xfId="0">
      <alignment vertical="center"/>
    </xf>
    <xf numFmtId="0" fontId="2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left" vertical="center" shrinkToFit="1"/>
    </xf>
    <xf numFmtId="176" fontId="3" fillId="2" borderId="1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177" fontId="3" fillId="3" borderId="1" xfId="0" applyNumberFormat="1" applyFont="1" applyFill="1" applyBorder="1" applyAlignment="1">
      <alignment horizontal="center" vertical="center" shrinkToFit="1"/>
    </xf>
    <xf numFmtId="49" fontId="3" fillId="3" borderId="1" xfId="0" applyNumberFormat="1" applyFont="1" applyFill="1" applyBorder="1" applyAlignment="1">
      <alignment horizontal="left" vertical="center" shrinkToFit="1"/>
    </xf>
    <xf numFmtId="176" fontId="3" fillId="3" borderId="1" xfId="0" applyNumberFormat="1" applyFont="1" applyFill="1" applyBorder="1" applyAlignment="1">
      <alignment horizontal="right" vertical="center" shrinkToFit="1"/>
    </xf>
    <xf numFmtId="0" fontId="2" fillId="3" borderId="0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177" fontId="3" fillId="4" borderId="1" xfId="0" applyNumberFormat="1" applyFont="1" applyFill="1" applyBorder="1" applyAlignment="1">
      <alignment horizontal="center" vertical="center" shrinkToFit="1"/>
    </xf>
    <xf numFmtId="49" fontId="3" fillId="4" borderId="1" xfId="0" applyNumberFormat="1" applyFont="1" applyFill="1" applyBorder="1" applyAlignment="1">
      <alignment horizontal="left" vertical="center" shrinkToFit="1"/>
    </xf>
    <xf numFmtId="176" fontId="3" fillId="4" borderId="1" xfId="0" applyNumberFormat="1" applyFont="1" applyFill="1" applyBorder="1" applyAlignment="1">
      <alignment horizontal="right" vertical="center" shrinkToFit="1"/>
    </xf>
    <xf numFmtId="0" fontId="2" fillId="4" borderId="0" xfId="0" applyFont="1" applyFill="1" applyBorder="1" applyAlignment="1">
      <alignment horizontal="center" vertical="center" shrinkToFit="1"/>
    </xf>
    <xf numFmtId="176" fontId="3" fillId="3" borderId="1" xfId="0" applyNumberFormat="1" applyFont="1" applyFill="1" applyBorder="1" applyAlignment="1">
      <alignment horizontal="center" vertical="center" shrinkToFit="1"/>
    </xf>
    <xf numFmtId="177" fontId="3" fillId="2" borderId="1" xfId="0" applyNumberFormat="1" applyFont="1" applyFill="1" applyBorder="1" applyAlignment="1">
      <alignment horizontal="center" vertical="center" shrinkToFit="1"/>
    </xf>
    <xf numFmtId="176" fontId="3" fillId="2" borderId="1" xfId="0" applyNumberFormat="1" applyFont="1" applyFill="1" applyBorder="1" applyAlignment="1">
      <alignment horizontal="right" vertical="center" shrinkToFit="1"/>
    </xf>
    <xf numFmtId="0" fontId="3" fillId="2" borderId="0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vertical="center" shrinkToFit="1"/>
    </xf>
    <xf numFmtId="49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right" vertical="center" shrinkToFit="1"/>
    </xf>
    <xf numFmtId="0" fontId="2" fillId="2" borderId="0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vertical="center" shrinkToFit="1"/>
    </xf>
    <xf numFmtId="49" fontId="2" fillId="0" borderId="1" xfId="0" applyNumberFormat="1" applyFont="1" applyFill="1" applyBorder="1" applyAlignment="1">
      <alignment horizontal="left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right" vertical="center" shrinkToFit="1"/>
    </xf>
    <xf numFmtId="0" fontId="2" fillId="0" borderId="0" xfId="0" applyFont="1" applyFill="1" applyBorder="1" applyAlignment="1">
      <alignment vertical="center" shrinkToFit="1"/>
    </xf>
    <xf numFmtId="176" fontId="2" fillId="0" borderId="0" xfId="0" applyNumberFormat="1" applyFont="1" applyFill="1" applyBorder="1" applyAlignment="1">
      <alignment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vertical="center" shrinkToFit="1"/>
    </xf>
    <xf numFmtId="177" fontId="2" fillId="2" borderId="1" xfId="0" applyNumberFormat="1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left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right" vertical="center" shrinkToFit="1"/>
    </xf>
    <xf numFmtId="0" fontId="2" fillId="0" borderId="0" xfId="0" applyFont="1" applyFill="1" applyBorder="1" applyAlignment="1">
      <alignment horizontal="center" vertical="center" shrinkToFit="1"/>
    </xf>
    <xf numFmtId="49" fontId="2" fillId="0" borderId="0" xfId="0" applyNumberFormat="1" applyFont="1" applyFill="1" applyBorder="1" applyAlignment="1">
      <alignment horizontal="left" vertical="center" shrinkToFit="1"/>
    </xf>
    <xf numFmtId="176" fontId="2" fillId="0" borderId="0" xfId="0" applyNumberFormat="1" applyFont="1" applyFill="1" applyBorder="1" applyAlignment="1">
      <alignment horizontal="center" vertical="center" shrinkToFit="1"/>
    </xf>
    <xf numFmtId="176" fontId="2" fillId="0" borderId="0" xfId="0" applyNumberFormat="1" applyFont="1" applyFill="1" applyBorder="1" applyAlignment="1">
      <alignment horizontal="right" vertical="center" shrinkToFit="1"/>
    </xf>
    <xf numFmtId="0" fontId="2" fillId="0" borderId="0" xfId="0" applyFont="1" applyBorder="1" applyAlignment="1">
      <alignment horizontal="center" vertical="center" shrinkToFit="1"/>
    </xf>
    <xf numFmtId="49" fontId="2" fillId="0" borderId="0" xfId="0" applyNumberFormat="1" applyFont="1" applyBorder="1" applyAlignment="1">
      <alignment horizontal="left" vertical="center" shrinkToFit="1"/>
    </xf>
    <xf numFmtId="176" fontId="2" fillId="0" borderId="0" xfId="0" applyNumberFormat="1" applyFont="1" applyBorder="1" applyAlignment="1">
      <alignment horizontal="center" vertical="center" shrinkToFit="1"/>
    </xf>
    <xf numFmtId="176" fontId="2" fillId="0" borderId="0" xfId="0" applyNumberFormat="1" applyFont="1" applyBorder="1" applyAlignment="1">
      <alignment horizontal="right" vertical="center" shrinkToFit="1"/>
    </xf>
    <xf numFmtId="0" fontId="9" fillId="0" borderId="0" xfId="0" applyFont="1" applyAlignment="1">
      <alignment vertical="center" shrinkToFit="1"/>
    </xf>
    <xf numFmtId="0" fontId="10" fillId="0" borderId="0" xfId="0" applyFont="1" applyBorder="1" applyAlignment="1">
      <alignment horizontal="center" vertical="center" shrinkToFit="1"/>
    </xf>
    <xf numFmtId="0" fontId="11" fillId="5" borderId="2" xfId="0" applyFont="1" applyFill="1" applyBorder="1" applyAlignment="1">
      <alignment horizontal="center" vertical="center" shrinkToFit="1"/>
    </xf>
    <xf numFmtId="0" fontId="11" fillId="5" borderId="1" xfId="0" applyFont="1" applyFill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177" fontId="11" fillId="0" borderId="1" xfId="0" applyNumberFormat="1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178" fontId="11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 shrinkToFit="1"/>
    </xf>
    <xf numFmtId="176" fontId="9" fillId="0" borderId="1" xfId="0" applyNumberFormat="1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2" fillId="6" borderId="1" xfId="0" applyFont="1" applyFill="1" applyBorder="1" applyAlignment="1">
      <alignment horizontal="left" vertical="center" shrinkToFit="1"/>
    </xf>
    <xf numFmtId="0" fontId="9" fillId="6" borderId="1" xfId="0" applyFont="1" applyFill="1" applyBorder="1" applyAlignment="1">
      <alignment horizontal="center" vertical="center" shrinkToFit="1"/>
    </xf>
    <xf numFmtId="0" fontId="9" fillId="6" borderId="1" xfId="0" applyFont="1" applyFill="1" applyBorder="1" applyAlignment="1">
      <alignment horizontal="left" vertical="center" shrinkToFit="1"/>
    </xf>
    <xf numFmtId="176" fontId="9" fillId="6" borderId="1" xfId="0" applyNumberFormat="1" applyFont="1" applyFill="1" applyBorder="1" applyAlignment="1">
      <alignment horizontal="center" vertical="center" shrinkToFit="1"/>
    </xf>
    <xf numFmtId="0" fontId="9" fillId="5" borderId="3" xfId="0" applyFont="1" applyFill="1" applyBorder="1" applyAlignment="1">
      <alignment horizontal="center" vertical="center" shrinkToFit="1"/>
    </xf>
    <xf numFmtId="0" fontId="12" fillId="5" borderId="1" xfId="0" applyFont="1" applyFill="1" applyBorder="1" applyAlignment="1">
      <alignment horizontal="left" vertical="center" shrinkToFit="1"/>
    </xf>
    <xf numFmtId="0" fontId="9" fillId="5" borderId="1" xfId="0" applyFont="1" applyFill="1" applyBorder="1" applyAlignment="1">
      <alignment horizontal="center" vertical="center" shrinkToFit="1"/>
    </xf>
    <xf numFmtId="0" fontId="9" fillId="5" borderId="1" xfId="0" applyFont="1" applyFill="1" applyBorder="1" applyAlignment="1">
      <alignment horizontal="left" vertical="center" shrinkToFit="1"/>
    </xf>
    <xf numFmtId="176" fontId="9" fillId="5" borderId="1" xfId="0" applyNumberFormat="1" applyFont="1" applyFill="1" applyBorder="1" applyAlignment="1">
      <alignment horizontal="center" vertical="center" shrinkToFit="1"/>
    </xf>
    <xf numFmtId="0" fontId="15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shrinkToFit="1"/>
    </xf>
    <xf numFmtId="0" fontId="15" fillId="7" borderId="1" xfId="0" applyFont="1" applyFill="1" applyBorder="1" applyAlignment="1">
      <alignment horizontal="center" vertical="center" shrinkToFit="1"/>
    </xf>
    <xf numFmtId="0" fontId="15" fillId="7" borderId="1" xfId="0" applyFont="1" applyFill="1" applyBorder="1" applyAlignment="1">
      <alignment horizontal="center" vertical="center"/>
    </xf>
    <xf numFmtId="178" fontId="15" fillId="7" borderId="1" xfId="0" applyNumberFormat="1" applyFont="1" applyFill="1" applyBorder="1" applyAlignment="1">
      <alignment horizontal="right" vertical="center" shrinkToFit="1"/>
    </xf>
    <xf numFmtId="0" fontId="15" fillId="0" borderId="1" xfId="0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right" vertical="center" shrinkToFit="1"/>
    </xf>
    <xf numFmtId="178" fontId="15" fillId="0" borderId="1" xfId="0" applyNumberFormat="1" applyFont="1" applyFill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312%20&#51452;&#52264;&#51109;%20&#54788;&#548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주차장현황"/>
      <sheetName val="공영"/>
      <sheetName val="민영"/>
      <sheetName val="부설"/>
      <sheetName val="부설현황"/>
      <sheetName val="기계식"/>
      <sheetName val="자주식변경"/>
    </sheetNames>
    <sheetDataSet>
      <sheetData sheetId="0"/>
      <sheetData sheetId="1"/>
      <sheetData sheetId="2"/>
      <sheetData sheetId="3">
        <row r="5">
          <cell r="D5">
            <v>136</v>
          </cell>
          <cell r="J5">
            <v>706</v>
          </cell>
        </row>
        <row r="143">
          <cell r="D143">
            <v>129</v>
          </cell>
          <cell r="J143">
            <v>556</v>
          </cell>
        </row>
        <row r="273">
          <cell r="D273">
            <v>105</v>
          </cell>
          <cell r="J273">
            <v>755</v>
          </cell>
        </row>
        <row r="380">
          <cell r="D380">
            <v>87</v>
          </cell>
          <cell r="J380">
            <v>387</v>
          </cell>
        </row>
        <row r="468">
          <cell r="D468">
            <v>88</v>
          </cell>
          <cell r="J468">
            <v>531</v>
          </cell>
        </row>
        <row r="557">
          <cell r="D557">
            <v>120</v>
          </cell>
          <cell r="J557">
            <v>1463</v>
          </cell>
        </row>
        <row r="678">
          <cell r="D678">
            <v>57</v>
          </cell>
          <cell r="J678">
            <v>536</v>
          </cell>
        </row>
        <row r="736">
          <cell r="D736">
            <v>80</v>
          </cell>
          <cell r="J736">
            <v>1050</v>
          </cell>
        </row>
        <row r="818">
          <cell r="D818">
            <v>65</v>
          </cell>
          <cell r="J818">
            <v>1366</v>
          </cell>
        </row>
        <row r="887">
          <cell r="D887">
            <v>65</v>
          </cell>
          <cell r="J887">
            <v>1199</v>
          </cell>
        </row>
        <row r="953">
          <cell r="D953">
            <v>97</v>
          </cell>
          <cell r="J953">
            <v>1094</v>
          </cell>
        </row>
        <row r="1052">
          <cell r="D1052">
            <v>98</v>
          </cell>
          <cell r="J1052">
            <v>677</v>
          </cell>
        </row>
        <row r="1151">
          <cell r="D1151">
            <v>185</v>
          </cell>
          <cell r="J1151">
            <v>1724</v>
          </cell>
        </row>
        <row r="1342">
          <cell r="J1342">
            <v>0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5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sqref="A1:J1"/>
    </sheetView>
  </sheetViews>
  <sheetFormatPr defaultRowHeight="30" customHeight="1"/>
  <cols>
    <col min="1" max="1" width="5.625" style="40" customWidth="1"/>
    <col min="2" max="2" width="5.625" style="44" customWidth="1"/>
    <col min="3" max="4" width="20.625" style="1" customWidth="1"/>
    <col min="5" max="5" width="8.625" style="44" customWidth="1"/>
    <col min="6" max="6" width="25.625" style="45" customWidth="1"/>
    <col min="7" max="7" width="7.625" style="46" customWidth="1"/>
    <col min="8" max="8" width="7.625" style="47" customWidth="1"/>
    <col min="9" max="9" width="7.625" style="44" customWidth="1"/>
    <col min="10" max="10" width="12.625" style="44" customWidth="1"/>
    <col min="11" max="16384" width="9" style="1"/>
  </cols>
  <sheetData>
    <row r="1" spans="1:10" ht="30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ht="30" customHeight="1">
      <c r="A2" s="2" t="s">
        <v>494</v>
      </c>
      <c r="B2" s="2"/>
      <c r="C2" s="2"/>
      <c r="D2" s="2"/>
      <c r="E2" s="2"/>
      <c r="F2" s="2"/>
      <c r="G2" s="2"/>
      <c r="H2" s="2"/>
      <c r="I2" s="2"/>
      <c r="J2" s="2"/>
    </row>
    <row r="3" spans="1:10" s="6" customFormat="1" ht="30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5" t="s">
        <v>7</v>
      </c>
      <c r="H3" s="5" t="s">
        <v>8</v>
      </c>
      <c r="I3" s="3" t="s">
        <v>9</v>
      </c>
      <c r="J3" s="3" t="s">
        <v>10</v>
      </c>
    </row>
    <row r="4" spans="1:10" s="11" customFormat="1" ht="30" customHeight="1">
      <c r="A4" s="7"/>
      <c r="B4" s="7"/>
      <c r="C4" s="7" t="s">
        <v>11</v>
      </c>
      <c r="D4" s="8">
        <f>D11+D31+D95</f>
        <v>118</v>
      </c>
      <c r="E4" s="7"/>
      <c r="F4" s="9"/>
      <c r="G4" s="10">
        <f>G11+G31+G95</f>
        <v>5705</v>
      </c>
      <c r="H4" s="10">
        <f>H11+H31+H95</f>
        <v>733530.4</v>
      </c>
      <c r="I4" s="7"/>
      <c r="J4" s="7"/>
    </row>
    <row r="5" spans="1:10" s="11" customFormat="1" ht="30" customHeight="1">
      <c r="A5" s="7"/>
      <c r="B5" s="7"/>
      <c r="C5" s="7" t="s">
        <v>12</v>
      </c>
      <c r="D5" s="8" t="s">
        <v>13</v>
      </c>
      <c r="E5" s="7"/>
      <c r="F5" s="9"/>
      <c r="G5" s="10">
        <f>G25+G26+G27+G28+G51+G52+G53+G54+G55+G56+G57+G58+G59+G60+G61+G62+G63+G65+G66+G67+G68+G69+G70+G71+G72+G73+G74+G75+G76+G77+G78+G79+G80+G81+G82+G83+G84+G85+G86+G87+G88+G89+G90+G91+G92+G93+G94</f>
        <v>1688</v>
      </c>
      <c r="H5" s="10">
        <f>H25+H26+H27+H28+H51+H52+H53+H54+H55+H56+H57+H58+H59+H60+H61+H62+H63+H65+H66+H67+H68+H69+H70+H71+H72+H73+H74+H75+H76+H77+H78+H79+H80+H81+H82+H83+H84+H85+H86+H87+H88+H89+H90+H91+H92+H93+H94</f>
        <v>43327.599999999991</v>
      </c>
      <c r="I5" s="7"/>
      <c r="J5" s="7"/>
    </row>
    <row r="6" spans="1:10" s="16" customFormat="1" ht="30" customHeight="1">
      <c r="A6" s="12"/>
      <c r="B6" s="12"/>
      <c r="C6" s="12" t="s">
        <v>14</v>
      </c>
      <c r="D6" s="13">
        <f>D7+D8</f>
        <v>80</v>
      </c>
      <c r="E6" s="12"/>
      <c r="F6" s="14"/>
      <c r="G6" s="15">
        <f>G7+G8</f>
        <v>3054</v>
      </c>
      <c r="H6" s="15">
        <f>H7+H8</f>
        <v>733530.4</v>
      </c>
      <c r="I6" s="12"/>
      <c r="J6" s="12"/>
    </row>
    <row r="7" spans="1:10" s="16" customFormat="1" ht="30" customHeight="1">
      <c r="A7" s="12"/>
      <c r="B7" s="12"/>
      <c r="C7" s="12" t="s">
        <v>15</v>
      </c>
      <c r="D7" s="13">
        <v>8</v>
      </c>
      <c r="E7" s="12"/>
      <c r="F7" s="14"/>
      <c r="G7" s="15">
        <f>G12+G16+G28+G50+G51+G60+G55+G56</f>
        <v>756</v>
      </c>
      <c r="H7" s="15">
        <f>H12+H16+H28+H50+H51+H60+H55+H56</f>
        <v>15839.7</v>
      </c>
      <c r="I7" s="12"/>
      <c r="J7" s="12"/>
    </row>
    <row r="8" spans="1:10" s="16" customFormat="1" ht="30" customHeight="1">
      <c r="A8" s="12"/>
      <c r="B8" s="12"/>
      <c r="C8" s="12" t="s">
        <v>16</v>
      </c>
      <c r="D8" s="13">
        <f>D4-D10-D7</f>
        <v>72</v>
      </c>
      <c r="E8" s="12"/>
      <c r="F8" s="14"/>
      <c r="G8" s="15">
        <f>G4-G7-G10</f>
        <v>2298</v>
      </c>
      <c r="H8" s="15">
        <f>H4-H7</f>
        <v>717690.70000000007</v>
      </c>
      <c r="I8" s="12"/>
      <c r="J8" s="12"/>
    </row>
    <row r="9" spans="1:10" s="16" customFormat="1" ht="30" customHeight="1">
      <c r="A9" s="12"/>
      <c r="B9" s="12"/>
      <c r="C9" s="12" t="s">
        <v>17</v>
      </c>
      <c r="D9" s="13">
        <v>2</v>
      </c>
      <c r="E9" s="12"/>
      <c r="F9" s="14"/>
      <c r="G9" s="15">
        <f>G37+G53</f>
        <v>220</v>
      </c>
      <c r="H9" s="15">
        <f>H37+H53</f>
        <v>6541</v>
      </c>
      <c r="I9" s="12"/>
      <c r="J9" s="12"/>
    </row>
    <row r="10" spans="1:10" s="11" customFormat="1" ht="30" customHeight="1">
      <c r="A10" s="7"/>
      <c r="B10" s="7"/>
      <c r="C10" s="7" t="s">
        <v>18</v>
      </c>
      <c r="D10" s="8">
        <f>D95</f>
        <v>38</v>
      </c>
      <c r="E10" s="7"/>
      <c r="F10" s="9"/>
      <c r="G10" s="17">
        <f>G95</f>
        <v>2651</v>
      </c>
      <c r="H10" s="17">
        <f>H95</f>
        <v>658326</v>
      </c>
      <c r="I10" s="7"/>
      <c r="J10" s="7"/>
    </row>
    <row r="11" spans="1:10" s="20" customFormat="1" ht="30" customHeight="1">
      <c r="A11" s="3"/>
      <c r="B11" s="3" t="s">
        <v>19</v>
      </c>
      <c r="C11" s="3" t="s">
        <v>20</v>
      </c>
      <c r="D11" s="18">
        <f>A28</f>
        <v>17</v>
      </c>
      <c r="E11" s="3"/>
      <c r="F11" s="4"/>
      <c r="G11" s="5">
        <f>SUM(G12:G29)</f>
        <v>672</v>
      </c>
      <c r="H11" s="19">
        <f>SUM(H12:H29)</f>
        <v>0</v>
      </c>
      <c r="I11" s="3"/>
      <c r="J11" s="3"/>
    </row>
    <row r="12" spans="1:10" ht="30" customHeight="1">
      <c r="A12" s="21">
        <v>1</v>
      </c>
      <c r="B12" s="22" t="s">
        <v>21</v>
      </c>
      <c r="C12" s="23" t="s">
        <v>22</v>
      </c>
      <c r="D12" s="23" t="s">
        <v>23</v>
      </c>
      <c r="E12" s="22" t="s">
        <v>24</v>
      </c>
      <c r="F12" s="24" t="s">
        <v>25</v>
      </c>
      <c r="G12" s="25">
        <v>55</v>
      </c>
      <c r="H12" s="26"/>
      <c r="I12" s="22">
        <v>1992</v>
      </c>
      <c r="J12" s="22" t="s">
        <v>26</v>
      </c>
    </row>
    <row r="13" spans="1:10" ht="30" customHeight="1">
      <c r="A13" s="21">
        <v>2</v>
      </c>
      <c r="B13" s="22" t="s">
        <v>21</v>
      </c>
      <c r="C13" s="23" t="s">
        <v>27</v>
      </c>
      <c r="D13" s="23" t="s">
        <v>28</v>
      </c>
      <c r="E13" s="22" t="s">
        <v>29</v>
      </c>
      <c r="F13" s="24"/>
      <c r="G13" s="25">
        <v>200</v>
      </c>
      <c r="H13" s="26"/>
      <c r="I13" s="22">
        <v>1993</v>
      </c>
      <c r="J13" s="22"/>
    </row>
    <row r="14" spans="1:10" ht="30" customHeight="1">
      <c r="A14" s="21">
        <v>3</v>
      </c>
      <c r="B14" s="22" t="s">
        <v>21</v>
      </c>
      <c r="C14" s="23" t="s">
        <v>30</v>
      </c>
      <c r="D14" s="23" t="s">
        <v>31</v>
      </c>
      <c r="E14" s="22" t="s">
        <v>24</v>
      </c>
      <c r="F14" s="24" t="s">
        <v>32</v>
      </c>
      <c r="G14" s="25">
        <v>76</v>
      </c>
      <c r="H14" s="26"/>
      <c r="I14" s="22">
        <v>1994</v>
      </c>
      <c r="J14" s="22" t="s">
        <v>33</v>
      </c>
    </row>
    <row r="15" spans="1:10" ht="30" customHeight="1">
      <c r="A15" s="21">
        <v>4</v>
      </c>
      <c r="B15" s="22" t="s">
        <v>21</v>
      </c>
      <c r="C15" s="23" t="s">
        <v>34</v>
      </c>
      <c r="D15" s="23" t="s">
        <v>35</v>
      </c>
      <c r="E15" s="22" t="s">
        <v>36</v>
      </c>
      <c r="F15" s="24" t="s">
        <v>37</v>
      </c>
      <c r="G15" s="25">
        <v>16</v>
      </c>
      <c r="H15" s="26"/>
      <c r="I15" s="22">
        <v>1994</v>
      </c>
      <c r="J15" s="22" t="s">
        <v>38</v>
      </c>
    </row>
    <row r="16" spans="1:10" ht="30" customHeight="1">
      <c r="A16" s="21">
        <v>5</v>
      </c>
      <c r="B16" s="22" t="s">
        <v>19</v>
      </c>
      <c r="C16" s="23" t="s">
        <v>39</v>
      </c>
      <c r="D16" s="23" t="s">
        <v>40</v>
      </c>
      <c r="E16" s="22" t="s">
        <v>24</v>
      </c>
      <c r="F16" s="24" t="s">
        <v>41</v>
      </c>
      <c r="G16" s="25">
        <v>37</v>
      </c>
      <c r="H16" s="26"/>
      <c r="I16" s="22">
        <v>1997</v>
      </c>
      <c r="J16" s="22" t="s">
        <v>26</v>
      </c>
    </row>
    <row r="17" spans="1:10" ht="30" customHeight="1">
      <c r="A17" s="21">
        <v>6</v>
      </c>
      <c r="B17" s="22" t="s">
        <v>21</v>
      </c>
      <c r="C17" s="23" t="s">
        <v>42</v>
      </c>
      <c r="D17" s="23" t="s">
        <v>43</v>
      </c>
      <c r="E17" s="22" t="s">
        <v>44</v>
      </c>
      <c r="F17" s="24"/>
      <c r="G17" s="25">
        <v>36</v>
      </c>
      <c r="H17" s="26"/>
      <c r="I17" s="22">
        <v>1997</v>
      </c>
      <c r="J17" s="22"/>
    </row>
    <row r="18" spans="1:10" ht="30" customHeight="1">
      <c r="A18" s="21">
        <v>7</v>
      </c>
      <c r="B18" s="22" t="s">
        <v>19</v>
      </c>
      <c r="C18" s="23" t="s">
        <v>45</v>
      </c>
      <c r="D18" s="23"/>
      <c r="E18" s="22" t="s">
        <v>36</v>
      </c>
      <c r="F18" s="24" t="s">
        <v>46</v>
      </c>
      <c r="G18" s="25">
        <v>53</v>
      </c>
      <c r="H18" s="26"/>
      <c r="I18" s="22">
        <v>1997</v>
      </c>
      <c r="J18" s="22"/>
    </row>
    <row r="19" spans="1:10" ht="30" customHeight="1">
      <c r="A19" s="21">
        <v>8</v>
      </c>
      <c r="B19" s="22" t="s">
        <v>21</v>
      </c>
      <c r="C19" s="23" t="s">
        <v>47</v>
      </c>
      <c r="D19" s="23"/>
      <c r="E19" s="22" t="s">
        <v>36</v>
      </c>
      <c r="F19" s="24" t="s">
        <v>48</v>
      </c>
      <c r="G19" s="25">
        <v>17</v>
      </c>
      <c r="H19" s="26"/>
      <c r="I19" s="22">
        <v>1997</v>
      </c>
      <c r="J19" s="22"/>
    </row>
    <row r="20" spans="1:10" ht="30" customHeight="1">
      <c r="A20" s="21">
        <v>9</v>
      </c>
      <c r="B20" s="22" t="s">
        <v>21</v>
      </c>
      <c r="C20" s="23" t="s">
        <v>22</v>
      </c>
      <c r="D20" s="23"/>
      <c r="E20" s="22" t="s">
        <v>36</v>
      </c>
      <c r="F20" s="24" t="s">
        <v>49</v>
      </c>
      <c r="G20" s="25">
        <v>36</v>
      </c>
      <c r="H20" s="26"/>
      <c r="I20" s="22">
        <v>1997</v>
      </c>
      <c r="J20" s="22" t="s">
        <v>50</v>
      </c>
    </row>
    <row r="21" spans="1:10" ht="30" customHeight="1">
      <c r="A21" s="21">
        <v>10</v>
      </c>
      <c r="B21" s="22" t="s">
        <v>21</v>
      </c>
      <c r="C21" s="23" t="s">
        <v>51</v>
      </c>
      <c r="D21" s="23" t="s">
        <v>52</v>
      </c>
      <c r="E21" s="22" t="s">
        <v>53</v>
      </c>
      <c r="F21" s="24" t="s">
        <v>54</v>
      </c>
      <c r="G21" s="25">
        <v>10</v>
      </c>
      <c r="H21" s="26"/>
      <c r="I21" s="22">
        <v>2000</v>
      </c>
      <c r="J21" s="22" t="s">
        <v>55</v>
      </c>
    </row>
    <row r="22" spans="1:10" ht="30" customHeight="1">
      <c r="A22" s="21">
        <v>11</v>
      </c>
      <c r="B22" s="22" t="s">
        <v>21</v>
      </c>
      <c r="C22" s="23" t="s">
        <v>56</v>
      </c>
      <c r="D22" s="23" t="s">
        <v>57</v>
      </c>
      <c r="E22" s="22" t="s">
        <v>53</v>
      </c>
      <c r="F22" s="24" t="s">
        <v>58</v>
      </c>
      <c r="G22" s="25">
        <v>17</v>
      </c>
      <c r="H22" s="26"/>
      <c r="I22" s="22">
        <v>2000</v>
      </c>
      <c r="J22" s="22" t="s">
        <v>55</v>
      </c>
    </row>
    <row r="23" spans="1:10" ht="30" customHeight="1">
      <c r="A23" s="21">
        <v>12</v>
      </c>
      <c r="B23" s="22" t="s">
        <v>19</v>
      </c>
      <c r="C23" s="23" t="s">
        <v>59</v>
      </c>
      <c r="D23" s="23" t="s">
        <v>60</v>
      </c>
      <c r="E23" s="22" t="s">
        <v>53</v>
      </c>
      <c r="F23" s="24" t="s">
        <v>61</v>
      </c>
      <c r="G23" s="25">
        <v>39</v>
      </c>
      <c r="H23" s="26"/>
      <c r="I23" s="22">
        <v>2000</v>
      </c>
      <c r="J23" s="22" t="s">
        <v>55</v>
      </c>
    </row>
    <row r="24" spans="1:10" ht="30" customHeight="1">
      <c r="A24" s="21">
        <v>13</v>
      </c>
      <c r="B24" s="22" t="s">
        <v>19</v>
      </c>
      <c r="C24" s="23" t="s">
        <v>62</v>
      </c>
      <c r="D24" s="23" t="s">
        <v>63</v>
      </c>
      <c r="E24" s="22" t="s">
        <v>64</v>
      </c>
      <c r="F24" s="24" t="s">
        <v>65</v>
      </c>
      <c r="G24" s="25">
        <v>9</v>
      </c>
      <c r="H24" s="26"/>
      <c r="I24" s="22">
        <v>2000</v>
      </c>
      <c r="J24" s="22" t="s">
        <v>55</v>
      </c>
    </row>
    <row r="25" spans="1:10" ht="30" customHeight="1">
      <c r="A25" s="21">
        <v>14</v>
      </c>
      <c r="B25" s="22" t="s">
        <v>19</v>
      </c>
      <c r="C25" s="23" t="s">
        <v>66</v>
      </c>
      <c r="D25" s="23" t="s">
        <v>67</v>
      </c>
      <c r="E25" s="22" t="s">
        <v>36</v>
      </c>
      <c r="F25" s="24" t="s">
        <v>68</v>
      </c>
      <c r="G25" s="25">
        <v>7</v>
      </c>
      <c r="H25" s="26"/>
      <c r="I25" s="22">
        <v>2008</v>
      </c>
      <c r="J25" s="22" t="s">
        <v>55</v>
      </c>
    </row>
    <row r="26" spans="1:10" ht="30" customHeight="1">
      <c r="A26" s="21">
        <v>15</v>
      </c>
      <c r="B26" s="22" t="s">
        <v>19</v>
      </c>
      <c r="C26" s="23" t="s">
        <v>69</v>
      </c>
      <c r="D26" s="23"/>
      <c r="E26" s="22" t="s">
        <v>36</v>
      </c>
      <c r="F26" s="24" t="s">
        <v>70</v>
      </c>
      <c r="G26" s="25">
        <v>8</v>
      </c>
      <c r="H26" s="26"/>
      <c r="I26" s="22">
        <v>2008</v>
      </c>
      <c r="J26" s="22" t="s">
        <v>55</v>
      </c>
    </row>
    <row r="27" spans="1:10" ht="30" customHeight="1">
      <c r="A27" s="21">
        <v>16</v>
      </c>
      <c r="B27" s="22" t="s">
        <v>21</v>
      </c>
      <c r="C27" s="23" t="s">
        <v>71</v>
      </c>
      <c r="D27" s="23" t="s">
        <v>72</v>
      </c>
      <c r="E27" s="22" t="s">
        <v>73</v>
      </c>
      <c r="F27" s="24" t="s">
        <v>74</v>
      </c>
      <c r="G27" s="25">
        <v>34</v>
      </c>
      <c r="H27" s="26"/>
      <c r="I27" s="22">
        <v>2012</v>
      </c>
      <c r="J27" s="22" t="s">
        <v>55</v>
      </c>
    </row>
    <row r="28" spans="1:10" ht="30" customHeight="1">
      <c r="A28" s="21">
        <v>17</v>
      </c>
      <c r="B28" s="22" t="s">
        <v>21</v>
      </c>
      <c r="C28" s="23" t="s">
        <v>39</v>
      </c>
      <c r="D28" s="23" t="s">
        <v>40</v>
      </c>
      <c r="E28" s="22" t="s">
        <v>24</v>
      </c>
      <c r="F28" s="24" t="s">
        <v>75</v>
      </c>
      <c r="G28" s="25">
        <v>22</v>
      </c>
      <c r="H28" s="26"/>
      <c r="I28" s="22">
        <v>2013</v>
      </c>
      <c r="J28" s="22" t="s">
        <v>26</v>
      </c>
    </row>
    <row r="29" spans="1:10" ht="30" customHeight="1">
      <c r="A29" s="21"/>
      <c r="B29" s="22" t="s">
        <v>19</v>
      </c>
      <c r="C29" s="23" t="s">
        <v>76</v>
      </c>
      <c r="D29" s="23" t="s">
        <v>77</v>
      </c>
      <c r="E29" s="22" t="s">
        <v>78</v>
      </c>
      <c r="F29" s="24" t="s">
        <v>79</v>
      </c>
      <c r="G29" s="25">
        <v>0</v>
      </c>
      <c r="H29" s="26"/>
      <c r="I29" s="22">
        <v>2013</v>
      </c>
      <c r="J29" s="22" t="s">
        <v>80</v>
      </c>
    </row>
    <row r="30" spans="1:10" ht="30" customHeight="1">
      <c r="A30" s="21"/>
      <c r="B30" s="22"/>
      <c r="C30" s="23"/>
      <c r="D30" s="23"/>
      <c r="E30" s="22"/>
      <c r="F30" s="24"/>
      <c r="G30" s="25"/>
      <c r="H30" s="26"/>
      <c r="I30" s="22"/>
      <c r="J30" s="22"/>
    </row>
    <row r="31" spans="1:10" s="27" customFormat="1" ht="30" customHeight="1">
      <c r="A31" s="3"/>
      <c r="B31" s="3" t="s">
        <v>81</v>
      </c>
      <c r="C31" s="3" t="s">
        <v>20</v>
      </c>
      <c r="D31" s="18">
        <f>A94</f>
        <v>63</v>
      </c>
      <c r="E31" s="3"/>
      <c r="F31" s="4"/>
      <c r="G31" s="5">
        <f>SUM(G32:G94)</f>
        <v>2382</v>
      </c>
      <c r="H31" s="5">
        <f>SUM(H32:H94)</f>
        <v>75204.400000000009</v>
      </c>
      <c r="I31" s="3"/>
      <c r="J31" s="3"/>
    </row>
    <row r="32" spans="1:10" s="32" customFormat="1" ht="30" customHeight="1">
      <c r="A32" s="21">
        <v>1</v>
      </c>
      <c r="B32" s="21" t="s">
        <v>82</v>
      </c>
      <c r="C32" s="28" t="s">
        <v>83</v>
      </c>
      <c r="D32" s="28" t="s">
        <v>84</v>
      </c>
      <c r="E32" s="21" t="s">
        <v>85</v>
      </c>
      <c r="F32" s="29" t="s">
        <v>86</v>
      </c>
      <c r="G32" s="30">
        <v>9</v>
      </c>
      <c r="H32" s="31">
        <v>383</v>
      </c>
      <c r="I32" s="21">
        <v>1990</v>
      </c>
      <c r="J32" s="21"/>
    </row>
    <row r="33" spans="1:10" s="32" customFormat="1" ht="30" customHeight="1">
      <c r="A33" s="21">
        <v>2</v>
      </c>
      <c r="B33" s="21" t="s">
        <v>81</v>
      </c>
      <c r="C33" s="28" t="s">
        <v>87</v>
      </c>
      <c r="D33" s="28"/>
      <c r="E33" s="21" t="s">
        <v>85</v>
      </c>
      <c r="F33" s="29" t="s">
        <v>88</v>
      </c>
      <c r="G33" s="30">
        <v>18</v>
      </c>
      <c r="H33" s="31">
        <v>476.5</v>
      </c>
      <c r="I33" s="21">
        <v>1994</v>
      </c>
      <c r="J33" s="21" t="s">
        <v>89</v>
      </c>
    </row>
    <row r="34" spans="1:10" s="32" customFormat="1" ht="30" customHeight="1">
      <c r="A34" s="21">
        <v>3</v>
      </c>
      <c r="B34" s="21" t="s">
        <v>82</v>
      </c>
      <c r="C34" s="28" t="s">
        <v>90</v>
      </c>
      <c r="D34" s="28" t="s">
        <v>91</v>
      </c>
      <c r="E34" s="21" t="s">
        <v>92</v>
      </c>
      <c r="F34" s="29" t="s">
        <v>93</v>
      </c>
      <c r="G34" s="30">
        <v>32</v>
      </c>
      <c r="H34" s="31">
        <v>1680</v>
      </c>
      <c r="I34" s="21">
        <v>1992</v>
      </c>
      <c r="J34" s="21" t="s">
        <v>94</v>
      </c>
    </row>
    <row r="35" spans="1:10" s="32" customFormat="1" ht="30" customHeight="1">
      <c r="A35" s="21">
        <v>4</v>
      </c>
      <c r="B35" s="21" t="s">
        <v>82</v>
      </c>
      <c r="C35" s="28" t="s">
        <v>95</v>
      </c>
      <c r="D35" s="28" t="s">
        <v>96</v>
      </c>
      <c r="E35" s="21" t="s">
        <v>97</v>
      </c>
      <c r="F35" s="29" t="s">
        <v>98</v>
      </c>
      <c r="G35" s="30">
        <v>50</v>
      </c>
      <c r="H35" s="31">
        <v>2163</v>
      </c>
      <c r="I35" s="21">
        <v>1992</v>
      </c>
      <c r="J35" s="21" t="s">
        <v>99</v>
      </c>
    </row>
    <row r="36" spans="1:10" s="32" customFormat="1" ht="30" customHeight="1">
      <c r="A36" s="21">
        <v>5</v>
      </c>
      <c r="B36" s="21" t="s">
        <v>82</v>
      </c>
      <c r="C36" s="28" t="s">
        <v>100</v>
      </c>
      <c r="D36" s="28" t="s">
        <v>101</v>
      </c>
      <c r="E36" s="21" t="s">
        <v>29</v>
      </c>
      <c r="F36" s="29" t="s">
        <v>102</v>
      </c>
      <c r="G36" s="30">
        <v>10</v>
      </c>
      <c r="H36" s="31">
        <v>307</v>
      </c>
      <c r="I36" s="21">
        <v>1993</v>
      </c>
      <c r="J36" s="21" t="s">
        <v>103</v>
      </c>
    </row>
    <row r="37" spans="1:10" s="32" customFormat="1" ht="30" customHeight="1">
      <c r="A37" s="21">
        <v>6</v>
      </c>
      <c r="B37" s="21" t="s">
        <v>82</v>
      </c>
      <c r="C37" s="28" t="s">
        <v>104</v>
      </c>
      <c r="D37" s="28" t="s">
        <v>105</v>
      </c>
      <c r="E37" s="21" t="s">
        <v>36</v>
      </c>
      <c r="F37" s="29" t="s">
        <v>106</v>
      </c>
      <c r="G37" s="30">
        <v>102</v>
      </c>
      <c r="H37" s="31">
        <v>3185</v>
      </c>
      <c r="I37" s="21">
        <v>1993</v>
      </c>
      <c r="J37" s="21" t="s">
        <v>107</v>
      </c>
    </row>
    <row r="38" spans="1:10" s="32" customFormat="1" ht="30" customHeight="1">
      <c r="A38" s="21">
        <v>7</v>
      </c>
      <c r="B38" s="21" t="s">
        <v>82</v>
      </c>
      <c r="C38" s="28" t="s">
        <v>108</v>
      </c>
      <c r="D38" s="28" t="s">
        <v>109</v>
      </c>
      <c r="E38" s="21" t="s">
        <v>53</v>
      </c>
      <c r="F38" s="29" t="s">
        <v>110</v>
      </c>
      <c r="G38" s="30">
        <v>47</v>
      </c>
      <c r="H38" s="31">
        <v>1598</v>
      </c>
      <c r="I38" s="21">
        <v>1993</v>
      </c>
      <c r="J38" s="21"/>
    </row>
    <row r="39" spans="1:10" s="32" customFormat="1" ht="30" customHeight="1">
      <c r="A39" s="21">
        <v>8</v>
      </c>
      <c r="B39" s="21" t="s">
        <v>82</v>
      </c>
      <c r="C39" s="28" t="s">
        <v>111</v>
      </c>
      <c r="D39" s="28" t="s">
        <v>112</v>
      </c>
      <c r="E39" s="21" t="s">
        <v>113</v>
      </c>
      <c r="F39" s="29" t="s">
        <v>114</v>
      </c>
      <c r="G39" s="30">
        <v>30</v>
      </c>
      <c r="H39" s="31">
        <f>992+595</f>
        <v>1587</v>
      </c>
      <c r="I39" s="21">
        <v>1994</v>
      </c>
      <c r="J39" s="21" t="s">
        <v>115</v>
      </c>
    </row>
    <row r="40" spans="1:10" s="32" customFormat="1" ht="30" customHeight="1">
      <c r="A40" s="21">
        <v>9</v>
      </c>
      <c r="B40" s="21" t="s">
        <v>82</v>
      </c>
      <c r="C40" s="28" t="s">
        <v>116</v>
      </c>
      <c r="D40" s="28" t="s">
        <v>117</v>
      </c>
      <c r="E40" s="21" t="s">
        <v>118</v>
      </c>
      <c r="F40" s="29" t="s">
        <v>119</v>
      </c>
      <c r="G40" s="30">
        <v>31</v>
      </c>
      <c r="H40" s="31">
        <f>578+1608</f>
        <v>2186</v>
      </c>
      <c r="I40" s="21">
        <v>1995</v>
      </c>
      <c r="J40" s="21" t="s">
        <v>120</v>
      </c>
    </row>
    <row r="41" spans="1:10" s="32" customFormat="1" ht="30" customHeight="1">
      <c r="A41" s="21">
        <v>10</v>
      </c>
      <c r="B41" s="21" t="s">
        <v>82</v>
      </c>
      <c r="C41" s="28" t="s">
        <v>121</v>
      </c>
      <c r="D41" s="28" t="s">
        <v>122</v>
      </c>
      <c r="E41" s="21" t="s">
        <v>123</v>
      </c>
      <c r="F41" s="29" t="s">
        <v>124</v>
      </c>
      <c r="G41" s="30">
        <v>8</v>
      </c>
      <c r="H41" s="31">
        <v>1033</v>
      </c>
      <c r="I41" s="21">
        <v>1997</v>
      </c>
      <c r="J41" s="21" t="s">
        <v>125</v>
      </c>
    </row>
    <row r="42" spans="1:10" s="32" customFormat="1" ht="30" customHeight="1">
      <c r="A42" s="21">
        <v>11</v>
      </c>
      <c r="B42" s="21" t="s">
        <v>81</v>
      </c>
      <c r="C42" s="28" t="s">
        <v>126</v>
      </c>
      <c r="D42" s="28"/>
      <c r="E42" s="21" t="s">
        <v>127</v>
      </c>
      <c r="F42" s="29" t="s">
        <v>128</v>
      </c>
      <c r="G42" s="30">
        <v>28</v>
      </c>
      <c r="H42" s="31">
        <v>888</v>
      </c>
      <c r="I42" s="21">
        <v>1988</v>
      </c>
      <c r="J42" s="21" t="s">
        <v>55</v>
      </c>
    </row>
    <row r="43" spans="1:10" s="32" customFormat="1" ht="30" customHeight="1">
      <c r="A43" s="21">
        <v>12</v>
      </c>
      <c r="B43" s="21" t="s">
        <v>82</v>
      </c>
      <c r="C43" s="28" t="s">
        <v>129</v>
      </c>
      <c r="D43" s="28" t="s">
        <v>130</v>
      </c>
      <c r="E43" s="21" t="s">
        <v>44</v>
      </c>
      <c r="F43" s="29" t="s">
        <v>131</v>
      </c>
      <c r="G43" s="30">
        <v>44</v>
      </c>
      <c r="H43" s="31">
        <v>900</v>
      </c>
      <c r="I43" s="21">
        <v>1998</v>
      </c>
      <c r="J43" s="21"/>
    </row>
    <row r="44" spans="1:10" s="32" customFormat="1" ht="30" customHeight="1">
      <c r="A44" s="21">
        <v>13</v>
      </c>
      <c r="B44" s="21" t="s">
        <v>81</v>
      </c>
      <c r="C44" s="28" t="s">
        <v>132</v>
      </c>
      <c r="D44" s="28" t="s">
        <v>133</v>
      </c>
      <c r="E44" s="21" t="s">
        <v>134</v>
      </c>
      <c r="F44" s="29" t="s">
        <v>135</v>
      </c>
      <c r="G44" s="30">
        <v>20</v>
      </c>
      <c r="H44" s="31">
        <v>619.4</v>
      </c>
      <c r="I44" s="21">
        <v>1999</v>
      </c>
      <c r="J44" s="21"/>
    </row>
    <row r="45" spans="1:10" s="32" customFormat="1" ht="30" customHeight="1">
      <c r="A45" s="21">
        <v>14</v>
      </c>
      <c r="B45" s="21" t="s">
        <v>82</v>
      </c>
      <c r="C45" s="28" t="s">
        <v>132</v>
      </c>
      <c r="D45" s="28" t="s">
        <v>136</v>
      </c>
      <c r="E45" s="21" t="s">
        <v>134</v>
      </c>
      <c r="F45" s="29" t="s">
        <v>137</v>
      </c>
      <c r="G45" s="30">
        <v>20</v>
      </c>
      <c r="H45" s="31">
        <v>619</v>
      </c>
      <c r="I45" s="21">
        <v>2005</v>
      </c>
      <c r="J45" s="21" t="s">
        <v>55</v>
      </c>
    </row>
    <row r="46" spans="1:10" s="32" customFormat="1" ht="30" customHeight="1">
      <c r="A46" s="21">
        <v>15</v>
      </c>
      <c r="B46" s="21" t="s">
        <v>82</v>
      </c>
      <c r="C46" s="28" t="s">
        <v>138</v>
      </c>
      <c r="D46" s="28"/>
      <c r="E46" s="21" t="s">
        <v>139</v>
      </c>
      <c r="F46" s="29" t="s">
        <v>140</v>
      </c>
      <c r="G46" s="30">
        <v>29</v>
      </c>
      <c r="H46" s="31">
        <f>239+811</f>
        <v>1050</v>
      </c>
      <c r="I46" s="21">
        <v>2001</v>
      </c>
      <c r="J46" s="21" t="s">
        <v>55</v>
      </c>
    </row>
    <row r="47" spans="1:10" s="32" customFormat="1" ht="30" customHeight="1">
      <c r="A47" s="21">
        <v>16</v>
      </c>
      <c r="B47" s="21" t="s">
        <v>82</v>
      </c>
      <c r="C47" s="28" t="s">
        <v>141</v>
      </c>
      <c r="D47" s="28" t="s">
        <v>142</v>
      </c>
      <c r="E47" s="21" t="s">
        <v>143</v>
      </c>
      <c r="F47" s="29" t="s">
        <v>144</v>
      </c>
      <c r="G47" s="30">
        <v>92</v>
      </c>
      <c r="H47" s="31">
        <f>786.9+1236.4+1262.8</f>
        <v>3286.1000000000004</v>
      </c>
      <c r="I47" s="21">
        <v>2001</v>
      </c>
      <c r="J47" s="21"/>
    </row>
    <row r="48" spans="1:10" s="32" customFormat="1" ht="30" customHeight="1">
      <c r="A48" s="21">
        <v>17</v>
      </c>
      <c r="B48" s="21" t="s">
        <v>82</v>
      </c>
      <c r="C48" s="28" t="s">
        <v>145</v>
      </c>
      <c r="D48" s="28" t="s">
        <v>146</v>
      </c>
      <c r="E48" s="21" t="s">
        <v>64</v>
      </c>
      <c r="F48" s="29" t="s">
        <v>147</v>
      </c>
      <c r="G48" s="30">
        <v>17</v>
      </c>
      <c r="H48" s="31">
        <v>651</v>
      </c>
      <c r="I48" s="21">
        <v>2004</v>
      </c>
      <c r="J48" s="21"/>
    </row>
    <row r="49" spans="1:10" s="32" customFormat="1" ht="30" customHeight="1">
      <c r="A49" s="21">
        <v>18</v>
      </c>
      <c r="B49" s="21" t="s">
        <v>82</v>
      </c>
      <c r="C49" s="28" t="s">
        <v>148</v>
      </c>
      <c r="D49" s="28" t="s">
        <v>149</v>
      </c>
      <c r="E49" s="21" t="s">
        <v>150</v>
      </c>
      <c r="F49" s="29">
        <v>202</v>
      </c>
      <c r="G49" s="30">
        <v>22</v>
      </c>
      <c r="H49" s="31">
        <v>593</v>
      </c>
      <c r="I49" s="21">
        <v>2005</v>
      </c>
      <c r="J49" s="21"/>
    </row>
    <row r="50" spans="1:10" s="32" customFormat="1" ht="30" customHeight="1">
      <c r="A50" s="21">
        <v>19</v>
      </c>
      <c r="B50" s="21" t="s">
        <v>82</v>
      </c>
      <c r="C50" s="28" t="s">
        <v>151</v>
      </c>
      <c r="D50" s="28"/>
      <c r="E50" s="21" t="s">
        <v>134</v>
      </c>
      <c r="F50" s="29" t="s">
        <v>152</v>
      </c>
      <c r="G50" s="30">
        <v>139</v>
      </c>
      <c r="H50" s="31">
        <v>8178</v>
      </c>
      <c r="I50" s="21">
        <v>2005</v>
      </c>
      <c r="J50" s="21" t="s">
        <v>26</v>
      </c>
    </row>
    <row r="51" spans="1:10" s="32" customFormat="1" ht="30" customHeight="1">
      <c r="A51" s="21">
        <v>20</v>
      </c>
      <c r="B51" s="21" t="s">
        <v>82</v>
      </c>
      <c r="C51" s="28" t="s">
        <v>153</v>
      </c>
      <c r="D51" s="28" t="s">
        <v>154</v>
      </c>
      <c r="E51" s="21" t="s">
        <v>155</v>
      </c>
      <c r="F51" s="29" t="s">
        <v>156</v>
      </c>
      <c r="G51" s="30">
        <v>37</v>
      </c>
      <c r="H51" s="31">
        <v>983</v>
      </c>
      <c r="I51" s="21">
        <v>2006</v>
      </c>
      <c r="J51" s="21" t="s">
        <v>26</v>
      </c>
    </row>
    <row r="52" spans="1:10" s="32" customFormat="1" ht="30" customHeight="1">
      <c r="A52" s="21">
        <v>21</v>
      </c>
      <c r="B52" s="21" t="s">
        <v>82</v>
      </c>
      <c r="C52" s="28" t="s">
        <v>157</v>
      </c>
      <c r="D52" s="28" t="s">
        <v>158</v>
      </c>
      <c r="E52" s="21" t="s">
        <v>64</v>
      </c>
      <c r="F52" s="29" t="s">
        <v>159</v>
      </c>
      <c r="G52" s="30">
        <v>63</v>
      </c>
      <c r="H52" s="31">
        <f>192+195+912+56+107+102+156+250+376</f>
        <v>2346</v>
      </c>
      <c r="I52" s="21">
        <v>2007</v>
      </c>
      <c r="J52" s="21"/>
    </row>
    <row r="53" spans="1:10" s="32" customFormat="1" ht="30" customHeight="1">
      <c r="A53" s="21">
        <v>22</v>
      </c>
      <c r="B53" s="21" t="s">
        <v>82</v>
      </c>
      <c r="C53" s="28" t="s">
        <v>160</v>
      </c>
      <c r="D53" s="28" t="s">
        <v>161</v>
      </c>
      <c r="E53" s="21" t="s">
        <v>53</v>
      </c>
      <c r="F53" s="29" t="s">
        <v>162</v>
      </c>
      <c r="G53" s="30">
        <v>118</v>
      </c>
      <c r="H53" s="31">
        <v>3356</v>
      </c>
      <c r="I53" s="21">
        <v>2007</v>
      </c>
      <c r="J53" s="21" t="s">
        <v>107</v>
      </c>
    </row>
    <row r="54" spans="1:10" s="32" customFormat="1" ht="30" customHeight="1">
      <c r="A54" s="21">
        <v>23</v>
      </c>
      <c r="B54" s="21" t="s">
        <v>82</v>
      </c>
      <c r="C54" s="28" t="s">
        <v>163</v>
      </c>
      <c r="D54" s="28" t="s">
        <v>164</v>
      </c>
      <c r="E54" s="21" t="s">
        <v>53</v>
      </c>
      <c r="F54" s="29" t="s">
        <v>165</v>
      </c>
      <c r="G54" s="30">
        <v>27</v>
      </c>
      <c r="H54" s="31">
        <v>580</v>
      </c>
      <c r="I54" s="21">
        <v>2007</v>
      </c>
      <c r="J54" s="21"/>
    </row>
    <row r="55" spans="1:10" s="32" customFormat="1" ht="30" customHeight="1">
      <c r="A55" s="21">
        <v>24</v>
      </c>
      <c r="B55" s="21" t="s">
        <v>82</v>
      </c>
      <c r="C55" s="28" t="s">
        <v>166</v>
      </c>
      <c r="D55" s="28"/>
      <c r="E55" s="21" t="s">
        <v>155</v>
      </c>
      <c r="F55" s="29" t="s">
        <v>167</v>
      </c>
      <c r="G55" s="30">
        <v>83</v>
      </c>
      <c r="H55" s="31">
        <f>927.2+1055.8+515.7</f>
        <v>2498.6999999999998</v>
      </c>
      <c r="I55" s="21">
        <v>2008</v>
      </c>
      <c r="J55" s="21" t="s">
        <v>26</v>
      </c>
    </row>
    <row r="56" spans="1:10" s="32" customFormat="1" ht="30" customHeight="1">
      <c r="A56" s="21">
        <v>25</v>
      </c>
      <c r="B56" s="21" t="s">
        <v>82</v>
      </c>
      <c r="C56" s="28" t="s">
        <v>168</v>
      </c>
      <c r="D56" s="28" t="s">
        <v>169</v>
      </c>
      <c r="E56" s="21" t="s">
        <v>170</v>
      </c>
      <c r="F56" s="29" t="s">
        <v>171</v>
      </c>
      <c r="G56" s="30">
        <v>241</v>
      </c>
      <c r="H56" s="31">
        <v>2793</v>
      </c>
      <c r="I56" s="21">
        <v>2008</v>
      </c>
      <c r="J56" s="21" t="s">
        <v>26</v>
      </c>
    </row>
    <row r="57" spans="1:10" s="32" customFormat="1" ht="30" customHeight="1">
      <c r="A57" s="21">
        <v>26</v>
      </c>
      <c r="B57" s="21" t="s">
        <v>82</v>
      </c>
      <c r="C57" s="28" t="s">
        <v>172</v>
      </c>
      <c r="D57" s="28" t="s">
        <v>173</v>
      </c>
      <c r="E57" s="21" t="s">
        <v>134</v>
      </c>
      <c r="F57" s="29" t="s">
        <v>174</v>
      </c>
      <c r="G57" s="30">
        <v>67</v>
      </c>
      <c r="H57" s="31">
        <v>617</v>
      </c>
      <c r="I57" s="21">
        <v>2008</v>
      </c>
      <c r="J57" s="21" t="s">
        <v>175</v>
      </c>
    </row>
    <row r="58" spans="1:10" s="32" customFormat="1" ht="30" customHeight="1">
      <c r="A58" s="21">
        <v>27</v>
      </c>
      <c r="B58" s="21" t="s">
        <v>82</v>
      </c>
      <c r="C58" s="28" t="s">
        <v>176</v>
      </c>
      <c r="D58" s="28" t="s">
        <v>177</v>
      </c>
      <c r="E58" s="21" t="s">
        <v>178</v>
      </c>
      <c r="F58" s="29" t="s">
        <v>179</v>
      </c>
      <c r="G58" s="30">
        <v>74</v>
      </c>
      <c r="H58" s="31">
        <v>1881</v>
      </c>
      <c r="I58" s="21">
        <v>2007</v>
      </c>
      <c r="J58" s="21" t="s">
        <v>180</v>
      </c>
    </row>
    <row r="59" spans="1:10" s="32" customFormat="1" ht="30" customHeight="1">
      <c r="A59" s="21">
        <v>28</v>
      </c>
      <c r="B59" s="21" t="s">
        <v>82</v>
      </c>
      <c r="C59" s="28" t="s">
        <v>181</v>
      </c>
      <c r="D59" s="28"/>
      <c r="E59" s="21" t="s">
        <v>182</v>
      </c>
      <c r="F59" s="29" t="s">
        <v>183</v>
      </c>
      <c r="G59" s="30">
        <v>61</v>
      </c>
      <c r="H59" s="31">
        <v>2066</v>
      </c>
      <c r="I59" s="21">
        <v>2009</v>
      </c>
      <c r="J59" s="21"/>
    </row>
    <row r="60" spans="1:10" s="32" customFormat="1" ht="30" customHeight="1">
      <c r="A60" s="21">
        <v>29</v>
      </c>
      <c r="B60" s="21" t="s">
        <v>82</v>
      </c>
      <c r="C60" s="28" t="s">
        <v>184</v>
      </c>
      <c r="D60" s="28" t="s">
        <v>169</v>
      </c>
      <c r="E60" s="21" t="s">
        <v>53</v>
      </c>
      <c r="F60" s="29" t="s">
        <v>185</v>
      </c>
      <c r="G60" s="30">
        <v>142</v>
      </c>
      <c r="H60" s="31">
        <v>1387</v>
      </c>
      <c r="I60" s="21">
        <v>2009</v>
      </c>
      <c r="J60" s="21" t="s">
        <v>26</v>
      </c>
    </row>
    <row r="61" spans="1:10" s="32" customFormat="1" ht="30" customHeight="1">
      <c r="A61" s="21">
        <v>30</v>
      </c>
      <c r="B61" s="21" t="s">
        <v>82</v>
      </c>
      <c r="C61" s="28" t="s">
        <v>186</v>
      </c>
      <c r="D61" s="28" t="s">
        <v>187</v>
      </c>
      <c r="E61" s="21" t="s">
        <v>118</v>
      </c>
      <c r="F61" s="29" t="s">
        <v>188</v>
      </c>
      <c r="G61" s="30">
        <v>16</v>
      </c>
      <c r="H61" s="31">
        <v>726</v>
      </c>
      <c r="I61" s="21">
        <v>2011</v>
      </c>
      <c r="J61" s="21" t="s">
        <v>189</v>
      </c>
    </row>
    <row r="62" spans="1:10" s="32" customFormat="1" ht="30" customHeight="1">
      <c r="A62" s="21">
        <v>31</v>
      </c>
      <c r="B62" s="21" t="s">
        <v>81</v>
      </c>
      <c r="C62" s="28" t="s">
        <v>190</v>
      </c>
      <c r="D62" s="28"/>
      <c r="E62" s="21" t="s">
        <v>53</v>
      </c>
      <c r="F62" s="29" t="s">
        <v>191</v>
      </c>
      <c r="G62" s="30">
        <v>263</v>
      </c>
      <c r="H62" s="31">
        <v>10745</v>
      </c>
      <c r="I62" s="21">
        <v>2011</v>
      </c>
      <c r="J62" s="21" t="s">
        <v>192</v>
      </c>
    </row>
    <row r="63" spans="1:10" s="32" customFormat="1" ht="30" customHeight="1">
      <c r="A63" s="21">
        <v>32</v>
      </c>
      <c r="B63" s="21" t="s">
        <v>81</v>
      </c>
      <c r="C63" s="28" t="s">
        <v>193</v>
      </c>
      <c r="D63" s="28" t="s">
        <v>194</v>
      </c>
      <c r="E63" s="21" t="s">
        <v>36</v>
      </c>
      <c r="F63" s="29" t="s">
        <v>195</v>
      </c>
      <c r="G63" s="30">
        <v>11</v>
      </c>
      <c r="H63" s="31">
        <v>180</v>
      </c>
      <c r="I63" s="21">
        <v>2011</v>
      </c>
      <c r="J63" s="21" t="s">
        <v>196</v>
      </c>
    </row>
    <row r="64" spans="1:10" s="32" customFormat="1" ht="30" customHeight="1">
      <c r="A64" s="21">
        <v>33</v>
      </c>
      <c r="B64" s="21" t="s">
        <v>82</v>
      </c>
      <c r="C64" s="28" t="s">
        <v>197</v>
      </c>
      <c r="D64" s="28" t="s">
        <v>198</v>
      </c>
      <c r="E64" s="21" t="s">
        <v>36</v>
      </c>
      <c r="F64" s="29" t="s">
        <v>199</v>
      </c>
      <c r="G64" s="30">
        <v>17</v>
      </c>
      <c r="H64" s="31">
        <v>493.8</v>
      </c>
      <c r="I64" s="21">
        <v>2004</v>
      </c>
      <c r="J64" s="21" t="s">
        <v>196</v>
      </c>
    </row>
    <row r="65" spans="1:12" s="32" customFormat="1" ht="30" customHeight="1">
      <c r="A65" s="21">
        <v>34</v>
      </c>
      <c r="B65" s="21" t="s">
        <v>82</v>
      </c>
      <c r="C65" s="28" t="s">
        <v>200</v>
      </c>
      <c r="D65" s="28" t="s">
        <v>201</v>
      </c>
      <c r="E65" s="21" t="s">
        <v>134</v>
      </c>
      <c r="F65" s="29" t="s">
        <v>202</v>
      </c>
      <c r="G65" s="30">
        <v>15</v>
      </c>
      <c r="H65" s="31">
        <f>168.4+89.6</f>
        <v>258</v>
      </c>
      <c r="I65" s="21">
        <v>2008</v>
      </c>
      <c r="J65" s="21" t="s">
        <v>196</v>
      </c>
    </row>
    <row r="66" spans="1:12" s="32" customFormat="1" ht="30" customHeight="1">
      <c r="A66" s="21">
        <v>35</v>
      </c>
      <c r="B66" s="21" t="s">
        <v>82</v>
      </c>
      <c r="C66" s="28" t="s">
        <v>203</v>
      </c>
      <c r="D66" s="28" t="s">
        <v>204</v>
      </c>
      <c r="E66" s="21" t="s">
        <v>143</v>
      </c>
      <c r="F66" s="29" t="s">
        <v>205</v>
      </c>
      <c r="G66" s="30">
        <v>16</v>
      </c>
      <c r="H66" s="31">
        <f>129.2+195+165.3</f>
        <v>489.5</v>
      </c>
      <c r="I66" s="21">
        <v>2010</v>
      </c>
      <c r="J66" s="21" t="s">
        <v>196</v>
      </c>
      <c r="K66" s="33">
        <f>G66+G67+G68+G69+G70+G71+G72+G73+G74</f>
        <v>152</v>
      </c>
      <c r="L66" s="33">
        <f>H66+H67+H68+H69+H70+H71+H72+H73+H74</f>
        <v>5723.5</v>
      </c>
    </row>
    <row r="67" spans="1:12" s="32" customFormat="1" ht="30" customHeight="1">
      <c r="A67" s="21">
        <v>36</v>
      </c>
      <c r="B67" s="21" t="s">
        <v>82</v>
      </c>
      <c r="C67" s="28" t="s">
        <v>206</v>
      </c>
      <c r="D67" s="28"/>
      <c r="E67" s="21" t="s">
        <v>36</v>
      </c>
      <c r="F67" s="29" t="s">
        <v>207</v>
      </c>
      <c r="G67" s="30">
        <v>19</v>
      </c>
      <c r="H67" s="31">
        <v>831</v>
      </c>
      <c r="I67" s="21">
        <v>2011</v>
      </c>
      <c r="J67" s="21" t="s">
        <v>196</v>
      </c>
    </row>
    <row r="68" spans="1:12" s="32" customFormat="1" ht="30" customHeight="1">
      <c r="A68" s="21">
        <v>37</v>
      </c>
      <c r="B68" s="21" t="s">
        <v>82</v>
      </c>
      <c r="C68" s="28" t="s">
        <v>208</v>
      </c>
      <c r="D68" s="28"/>
      <c r="E68" s="21" t="s">
        <v>150</v>
      </c>
      <c r="F68" s="29" t="s">
        <v>209</v>
      </c>
      <c r="G68" s="30">
        <v>20</v>
      </c>
      <c r="H68" s="31">
        <v>777</v>
      </c>
      <c r="I68" s="21">
        <v>2011</v>
      </c>
      <c r="J68" s="21" t="s">
        <v>196</v>
      </c>
    </row>
    <row r="69" spans="1:12" s="32" customFormat="1" ht="30" customHeight="1">
      <c r="A69" s="21">
        <v>38</v>
      </c>
      <c r="B69" s="21" t="s">
        <v>82</v>
      </c>
      <c r="C69" s="28" t="s">
        <v>210</v>
      </c>
      <c r="D69" s="28"/>
      <c r="E69" s="21" t="s">
        <v>150</v>
      </c>
      <c r="F69" s="29" t="s">
        <v>211</v>
      </c>
      <c r="G69" s="30">
        <v>18</v>
      </c>
      <c r="H69" s="31">
        <v>598</v>
      </c>
      <c r="I69" s="21">
        <v>2011</v>
      </c>
      <c r="J69" s="21" t="s">
        <v>196</v>
      </c>
    </row>
    <row r="70" spans="1:12" s="32" customFormat="1" ht="30" customHeight="1">
      <c r="A70" s="21">
        <v>39</v>
      </c>
      <c r="B70" s="21" t="s">
        <v>82</v>
      </c>
      <c r="C70" s="28" t="s">
        <v>212</v>
      </c>
      <c r="D70" s="28"/>
      <c r="E70" s="21" t="s">
        <v>170</v>
      </c>
      <c r="F70" s="29" t="s">
        <v>213</v>
      </c>
      <c r="G70" s="30">
        <v>14</v>
      </c>
      <c r="H70" s="31">
        <v>448</v>
      </c>
      <c r="I70" s="21">
        <v>2011</v>
      </c>
      <c r="J70" s="21" t="s">
        <v>196</v>
      </c>
    </row>
    <row r="71" spans="1:12" s="32" customFormat="1" ht="30" customHeight="1">
      <c r="A71" s="21">
        <v>40</v>
      </c>
      <c r="B71" s="21" t="s">
        <v>82</v>
      </c>
      <c r="C71" s="28" t="s">
        <v>214</v>
      </c>
      <c r="D71" s="28"/>
      <c r="E71" s="21" t="s">
        <v>170</v>
      </c>
      <c r="F71" s="29" t="s">
        <v>215</v>
      </c>
      <c r="G71" s="30">
        <v>11</v>
      </c>
      <c r="H71" s="31">
        <v>425</v>
      </c>
      <c r="I71" s="21">
        <v>2011</v>
      </c>
      <c r="J71" s="21" t="s">
        <v>196</v>
      </c>
    </row>
    <row r="72" spans="1:12" s="32" customFormat="1" ht="30" customHeight="1">
      <c r="A72" s="21">
        <v>41</v>
      </c>
      <c r="B72" s="21" t="s">
        <v>82</v>
      </c>
      <c r="C72" s="28" t="s">
        <v>216</v>
      </c>
      <c r="D72" s="28"/>
      <c r="E72" s="21" t="s">
        <v>170</v>
      </c>
      <c r="F72" s="29" t="s">
        <v>217</v>
      </c>
      <c r="G72" s="30">
        <v>36</v>
      </c>
      <c r="H72" s="31">
        <v>1614</v>
      </c>
      <c r="I72" s="21">
        <v>2011</v>
      </c>
      <c r="J72" s="21" t="s">
        <v>196</v>
      </c>
    </row>
    <row r="73" spans="1:12" s="32" customFormat="1" ht="30" customHeight="1">
      <c r="A73" s="21">
        <v>42</v>
      </c>
      <c r="B73" s="21" t="s">
        <v>82</v>
      </c>
      <c r="C73" s="28" t="s">
        <v>218</v>
      </c>
      <c r="D73" s="28"/>
      <c r="E73" s="21" t="s">
        <v>219</v>
      </c>
      <c r="F73" s="29" t="s">
        <v>220</v>
      </c>
      <c r="G73" s="30">
        <v>7</v>
      </c>
      <c r="H73" s="31">
        <v>201</v>
      </c>
      <c r="I73" s="21">
        <v>2011</v>
      </c>
      <c r="J73" s="21" t="s">
        <v>196</v>
      </c>
    </row>
    <row r="74" spans="1:12" s="32" customFormat="1" ht="30" customHeight="1">
      <c r="A74" s="21">
        <v>43</v>
      </c>
      <c r="B74" s="21" t="s">
        <v>82</v>
      </c>
      <c r="C74" s="28" t="s">
        <v>221</v>
      </c>
      <c r="D74" s="28"/>
      <c r="E74" s="21" t="s">
        <v>219</v>
      </c>
      <c r="F74" s="29" t="s">
        <v>222</v>
      </c>
      <c r="G74" s="30">
        <v>11</v>
      </c>
      <c r="H74" s="31">
        <v>340</v>
      </c>
      <c r="I74" s="21">
        <v>2011</v>
      </c>
      <c r="J74" s="21" t="s">
        <v>196</v>
      </c>
    </row>
    <row r="75" spans="1:12" s="32" customFormat="1" ht="30" customHeight="1">
      <c r="A75" s="21">
        <v>44</v>
      </c>
      <c r="B75" s="21" t="s">
        <v>81</v>
      </c>
      <c r="C75" s="28" t="s">
        <v>223</v>
      </c>
      <c r="D75" s="28" t="s">
        <v>224</v>
      </c>
      <c r="E75" s="21" t="s">
        <v>64</v>
      </c>
      <c r="F75" s="29" t="s">
        <v>225</v>
      </c>
      <c r="G75" s="30">
        <v>30</v>
      </c>
      <c r="H75" s="31">
        <v>955</v>
      </c>
      <c r="I75" s="21">
        <v>2012</v>
      </c>
      <c r="J75" s="21" t="s">
        <v>175</v>
      </c>
    </row>
    <row r="76" spans="1:12" s="32" customFormat="1" ht="30" customHeight="1">
      <c r="A76" s="21">
        <v>45</v>
      </c>
      <c r="B76" s="21" t="s">
        <v>82</v>
      </c>
      <c r="C76" s="28" t="s">
        <v>226</v>
      </c>
      <c r="D76" s="28"/>
      <c r="E76" s="21" t="s">
        <v>150</v>
      </c>
      <c r="F76" s="29" t="s">
        <v>227</v>
      </c>
      <c r="G76" s="30">
        <v>13</v>
      </c>
      <c r="H76" s="31">
        <v>337.2</v>
      </c>
      <c r="I76" s="21">
        <v>2012</v>
      </c>
      <c r="J76" s="21"/>
      <c r="K76" s="33">
        <f>G76+G77+G78+G79+G80+G81+G82+G83+G84</f>
        <v>87</v>
      </c>
      <c r="L76" s="33">
        <f>H76+H77+H78+H79+H80+H81+H82+H83+H84</f>
        <v>2456.3000000000002</v>
      </c>
    </row>
    <row r="77" spans="1:12" s="32" customFormat="1" ht="30" customHeight="1">
      <c r="A77" s="21">
        <v>46</v>
      </c>
      <c r="B77" s="21" t="s">
        <v>82</v>
      </c>
      <c r="C77" s="28" t="s">
        <v>228</v>
      </c>
      <c r="D77" s="28"/>
      <c r="E77" s="21" t="s">
        <v>150</v>
      </c>
      <c r="F77" s="29" t="s">
        <v>229</v>
      </c>
      <c r="G77" s="30">
        <v>20</v>
      </c>
      <c r="H77" s="31">
        <v>464</v>
      </c>
      <c r="I77" s="21">
        <v>2012</v>
      </c>
      <c r="J77" s="21"/>
    </row>
    <row r="78" spans="1:12" s="32" customFormat="1" ht="30" customHeight="1">
      <c r="A78" s="21">
        <v>47</v>
      </c>
      <c r="B78" s="21" t="s">
        <v>82</v>
      </c>
      <c r="C78" s="28" t="s">
        <v>230</v>
      </c>
      <c r="D78" s="28"/>
      <c r="E78" s="21" t="s">
        <v>150</v>
      </c>
      <c r="F78" s="29" t="s">
        <v>231</v>
      </c>
      <c r="G78" s="30">
        <v>10</v>
      </c>
      <c r="H78" s="31">
        <v>271.10000000000002</v>
      </c>
      <c r="I78" s="21">
        <v>2012</v>
      </c>
      <c r="J78" s="21"/>
    </row>
    <row r="79" spans="1:12" s="32" customFormat="1" ht="30" customHeight="1">
      <c r="A79" s="21">
        <v>48</v>
      </c>
      <c r="B79" s="21" t="s">
        <v>82</v>
      </c>
      <c r="C79" s="28" t="s">
        <v>232</v>
      </c>
      <c r="D79" s="28"/>
      <c r="E79" s="21" t="s">
        <v>150</v>
      </c>
      <c r="F79" s="29" t="s">
        <v>233</v>
      </c>
      <c r="G79" s="30">
        <v>6</v>
      </c>
      <c r="H79" s="31">
        <v>177.4</v>
      </c>
      <c r="I79" s="21">
        <v>2012</v>
      </c>
      <c r="J79" s="21"/>
    </row>
    <row r="80" spans="1:12" s="32" customFormat="1" ht="30" customHeight="1">
      <c r="A80" s="21">
        <v>49</v>
      </c>
      <c r="B80" s="21" t="s">
        <v>82</v>
      </c>
      <c r="C80" s="28" t="s">
        <v>234</v>
      </c>
      <c r="D80" s="28"/>
      <c r="E80" s="21" t="s">
        <v>143</v>
      </c>
      <c r="F80" s="29" t="s">
        <v>235</v>
      </c>
      <c r="G80" s="30">
        <v>5</v>
      </c>
      <c r="H80" s="31">
        <v>109.6</v>
      </c>
      <c r="I80" s="21">
        <v>2012</v>
      </c>
      <c r="J80" s="21"/>
    </row>
    <row r="81" spans="1:12" s="32" customFormat="1" ht="30" customHeight="1">
      <c r="A81" s="21">
        <v>50</v>
      </c>
      <c r="B81" s="21" t="s">
        <v>82</v>
      </c>
      <c r="C81" s="28" t="s">
        <v>236</v>
      </c>
      <c r="D81" s="28"/>
      <c r="E81" s="21" t="s">
        <v>44</v>
      </c>
      <c r="F81" s="29" t="s">
        <v>237</v>
      </c>
      <c r="G81" s="30">
        <v>12</v>
      </c>
      <c r="H81" s="31">
        <v>290</v>
      </c>
      <c r="I81" s="21">
        <v>2012</v>
      </c>
      <c r="J81" s="21"/>
    </row>
    <row r="82" spans="1:12" s="32" customFormat="1" ht="30" customHeight="1">
      <c r="A82" s="21">
        <v>51</v>
      </c>
      <c r="B82" s="21" t="s">
        <v>82</v>
      </c>
      <c r="C82" s="28" t="s">
        <v>238</v>
      </c>
      <c r="D82" s="28"/>
      <c r="E82" s="21" t="s">
        <v>44</v>
      </c>
      <c r="F82" s="29" t="s">
        <v>239</v>
      </c>
      <c r="G82" s="30">
        <v>5</v>
      </c>
      <c r="H82" s="31">
        <v>191</v>
      </c>
      <c r="I82" s="21">
        <v>2012</v>
      </c>
      <c r="J82" s="21"/>
    </row>
    <row r="83" spans="1:12" s="32" customFormat="1" ht="30" customHeight="1">
      <c r="A83" s="21">
        <v>52</v>
      </c>
      <c r="B83" s="21" t="s">
        <v>82</v>
      </c>
      <c r="C83" s="28" t="s">
        <v>240</v>
      </c>
      <c r="D83" s="28" t="s">
        <v>241</v>
      </c>
      <c r="E83" s="21" t="s">
        <v>170</v>
      </c>
      <c r="F83" s="29" t="s">
        <v>242</v>
      </c>
      <c r="G83" s="30">
        <v>13</v>
      </c>
      <c r="H83" s="31">
        <v>536</v>
      </c>
      <c r="I83" s="21">
        <v>2012</v>
      </c>
      <c r="J83" s="21"/>
    </row>
    <row r="84" spans="1:12" s="32" customFormat="1" ht="30" customHeight="1">
      <c r="A84" s="21">
        <v>53</v>
      </c>
      <c r="B84" s="21" t="s">
        <v>82</v>
      </c>
      <c r="C84" s="28" t="s">
        <v>243</v>
      </c>
      <c r="D84" s="28"/>
      <c r="E84" s="21" t="s">
        <v>36</v>
      </c>
      <c r="F84" s="29" t="s">
        <v>244</v>
      </c>
      <c r="G84" s="30">
        <v>3</v>
      </c>
      <c r="H84" s="31">
        <v>80</v>
      </c>
      <c r="I84" s="21">
        <v>2012</v>
      </c>
      <c r="J84" s="21"/>
    </row>
    <row r="85" spans="1:12" s="32" customFormat="1" ht="30" customHeight="1">
      <c r="A85" s="21">
        <v>54</v>
      </c>
      <c r="B85" s="21" t="s">
        <v>82</v>
      </c>
      <c r="C85" s="28" t="s">
        <v>245</v>
      </c>
      <c r="D85" s="28"/>
      <c r="E85" s="21" t="s">
        <v>150</v>
      </c>
      <c r="F85" s="29" t="s">
        <v>246</v>
      </c>
      <c r="G85" s="30">
        <v>5</v>
      </c>
      <c r="H85" s="31">
        <v>115.7</v>
      </c>
      <c r="I85" s="21">
        <v>2013</v>
      </c>
      <c r="J85" s="21"/>
      <c r="K85" s="33">
        <f>G85+G86+G87+G88+G89+G90+G91+G92+G93</f>
        <v>94</v>
      </c>
      <c r="L85" s="33">
        <f>H85+H86+H87+H88+H89+H90+H91+H92+H93</f>
        <v>2536.1</v>
      </c>
    </row>
    <row r="86" spans="1:12" s="32" customFormat="1" ht="30" customHeight="1">
      <c r="A86" s="21">
        <v>55</v>
      </c>
      <c r="B86" s="21" t="s">
        <v>82</v>
      </c>
      <c r="C86" s="28" t="s">
        <v>247</v>
      </c>
      <c r="D86" s="28"/>
      <c r="E86" s="21" t="s">
        <v>36</v>
      </c>
      <c r="F86" s="29" t="s">
        <v>248</v>
      </c>
      <c r="G86" s="30">
        <v>19</v>
      </c>
      <c r="H86" s="31">
        <v>502.5</v>
      </c>
      <c r="I86" s="21">
        <v>2013</v>
      </c>
      <c r="J86" s="21"/>
    </row>
    <row r="87" spans="1:12" s="32" customFormat="1" ht="30" customHeight="1">
      <c r="A87" s="21">
        <v>56</v>
      </c>
      <c r="B87" s="21" t="s">
        <v>82</v>
      </c>
      <c r="C87" s="28" t="s">
        <v>249</v>
      </c>
      <c r="D87" s="28"/>
      <c r="E87" s="21" t="s">
        <v>170</v>
      </c>
      <c r="F87" s="29" t="s">
        <v>250</v>
      </c>
      <c r="G87" s="30">
        <v>6</v>
      </c>
      <c r="H87" s="31">
        <v>174</v>
      </c>
      <c r="I87" s="21">
        <v>2013</v>
      </c>
      <c r="J87" s="21"/>
    </row>
    <row r="88" spans="1:12" s="32" customFormat="1" ht="30" customHeight="1">
      <c r="A88" s="21">
        <v>57</v>
      </c>
      <c r="B88" s="21" t="s">
        <v>82</v>
      </c>
      <c r="C88" s="28" t="s">
        <v>251</v>
      </c>
      <c r="D88" s="28"/>
      <c r="E88" s="21" t="s">
        <v>64</v>
      </c>
      <c r="F88" s="29" t="s">
        <v>252</v>
      </c>
      <c r="G88" s="30">
        <v>9</v>
      </c>
      <c r="H88" s="31">
        <v>212</v>
      </c>
      <c r="I88" s="21">
        <v>2013</v>
      </c>
      <c r="J88" s="21"/>
    </row>
    <row r="89" spans="1:12" s="32" customFormat="1" ht="30" customHeight="1">
      <c r="A89" s="21">
        <v>58</v>
      </c>
      <c r="B89" s="21" t="s">
        <v>82</v>
      </c>
      <c r="C89" s="28" t="s">
        <v>253</v>
      </c>
      <c r="D89" s="28"/>
      <c r="E89" s="21" t="s">
        <v>134</v>
      </c>
      <c r="F89" s="29" t="s">
        <v>254</v>
      </c>
      <c r="G89" s="30">
        <v>6</v>
      </c>
      <c r="H89" s="31">
        <v>184.1</v>
      </c>
      <c r="I89" s="21">
        <v>2013</v>
      </c>
      <c r="J89" s="21"/>
    </row>
    <row r="90" spans="1:12" s="32" customFormat="1" ht="30" customHeight="1">
      <c r="A90" s="21">
        <v>59</v>
      </c>
      <c r="B90" s="21" t="s">
        <v>82</v>
      </c>
      <c r="C90" s="28" t="s">
        <v>255</v>
      </c>
      <c r="D90" s="28"/>
      <c r="E90" s="21" t="s">
        <v>170</v>
      </c>
      <c r="F90" s="29" t="s">
        <v>256</v>
      </c>
      <c r="G90" s="30">
        <v>9</v>
      </c>
      <c r="H90" s="31">
        <v>259.89999999999998</v>
      </c>
      <c r="I90" s="21">
        <v>2013</v>
      </c>
      <c r="J90" s="21"/>
    </row>
    <row r="91" spans="1:12" s="32" customFormat="1" ht="30" customHeight="1">
      <c r="A91" s="21">
        <v>60</v>
      </c>
      <c r="B91" s="21" t="s">
        <v>82</v>
      </c>
      <c r="C91" s="28" t="s">
        <v>257</v>
      </c>
      <c r="D91" s="28" t="s">
        <v>258</v>
      </c>
      <c r="E91" s="21" t="s">
        <v>143</v>
      </c>
      <c r="F91" s="29" t="s">
        <v>259</v>
      </c>
      <c r="G91" s="30">
        <v>27</v>
      </c>
      <c r="H91" s="31">
        <v>687.6</v>
      </c>
      <c r="I91" s="21" t="s">
        <v>260</v>
      </c>
      <c r="J91" s="21"/>
    </row>
    <row r="92" spans="1:12" s="32" customFormat="1" ht="30" customHeight="1">
      <c r="A92" s="21">
        <v>61</v>
      </c>
      <c r="B92" s="21" t="s">
        <v>82</v>
      </c>
      <c r="C92" s="28" t="s">
        <v>261</v>
      </c>
      <c r="D92" s="28" t="s">
        <v>262</v>
      </c>
      <c r="E92" s="21" t="s">
        <v>143</v>
      </c>
      <c r="F92" s="29" t="s">
        <v>263</v>
      </c>
      <c r="G92" s="30">
        <v>8</v>
      </c>
      <c r="H92" s="31">
        <v>198.3</v>
      </c>
      <c r="I92" s="21" t="s">
        <v>260</v>
      </c>
      <c r="J92" s="21"/>
    </row>
    <row r="93" spans="1:12" s="32" customFormat="1" ht="30" customHeight="1">
      <c r="A93" s="21">
        <v>62</v>
      </c>
      <c r="B93" s="21" t="s">
        <v>82</v>
      </c>
      <c r="C93" s="28" t="s">
        <v>264</v>
      </c>
      <c r="D93" s="28"/>
      <c r="E93" s="21" t="s">
        <v>265</v>
      </c>
      <c r="F93" s="29" t="s">
        <v>266</v>
      </c>
      <c r="G93" s="30">
        <v>5</v>
      </c>
      <c r="H93" s="31">
        <v>202</v>
      </c>
      <c r="I93" s="21" t="s">
        <v>260</v>
      </c>
      <c r="J93" s="21"/>
    </row>
    <row r="94" spans="1:12" s="32" customFormat="1" ht="30" customHeight="1">
      <c r="A94" s="21">
        <v>63</v>
      </c>
      <c r="B94" s="21" t="s">
        <v>82</v>
      </c>
      <c r="C94" s="28" t="s">
        <v>267</v>
      </c>
      <c r="D94" s="28" t="s">
        <v>268</v>
      </c>
      <c r="E94" s="21" t="s">
        <v>36</v>
      </c>
      <c r="F94" s="29"/>
      <c r="G94" s="30">
        <v>36</v>
      </c>
      <c r="H94" s="31">
        <v>1240</v>
      </c>
      <c r="I94" s="21">
        <v>2013</v>
      </c>
      <c r="J94" s="21"/>
    </row>
    <row r="95" spans="1:12" s="27" customFormat="1" ht="30" customHeight="1">
      <c r="A95" s="34"/>
      <c r="B95" s="34" t="s">
        <v>18</v>
      </c>
      <c r="C95" s="35"/>
      <c r="D95" s="36">
        <f>A133</f>
        <v>38</v>
      </c>
      <c r="E95" s="34"/>
      <c r="F95" s="37"/>
      <c r="G95" s="38">
        <f>SUM(G96:G134)</f>
        <v>2651</v>
      </c>
      <c r="H95" s="39">
        <f>SUM(H96:H134)</f>
        <v>658326</v>
      </c>
      <c r="I95" s="34"/>
      <c r="J95" s="34" t="s">
        <v>269</v>
      </c>
    </row>
    <row r="96" spans="1:12" s="32" customFormat="1" ht="30" customHeight="1">
      <c r="A96" s="21">
        <v>1</v>
      </c>
      <c r="B96" s="21" t="s">
        <v>18</v>
      </c>
      <c r="C96" s="28" t="s">
        <v>270</v>
      </c>
      <c r="D96" s="28" t="s">
        <v>271</v>
      </c>
      <c r="E96" s="21" t="s">
        <v>272</v>
      </c>
      <c r="F96" s="29" t="s">
        <v>273</v>
      </c>
      <c r="G96" s="30">
        <v>297</v>
      </c>
      <c r="H96" s="31">
        <v>246100</v>
      </c>
      <c r="I96" s="21">
        <v>2013</v>
      </c>
      <c r="J96" s="21" t="s">
        <v>274</v>
      </c>
    </row>
    <row r="97" spans="1:10" s="32" customFormat="1" ht="30" customHeight="1">
      <c r="A97" s="21">
        <v>2</v>
      </c>
      <c r="B97" s="21" t="s">
        <v>18</v>
      </c>
      <c r="C97" s="28" t="s">
        <v>275</v>
      </c>
      <c r="D97" s="28" t="s">
        <v>271</v>
      </c>
      <c r="E97" s="21" t="s">
        <v>143</v>
      </c>
      <c r="F97" s="29"/>
      <c r="G97" s="30">
        <v>15</v>
      </c>
      <c r="H97" s="31">
        <v>1000</v>
      </c>
      <c r="I97" s="21">
        <v>2009</v>
      </c>
      <c r="J97" s="21" t="s">
        <v>276</v>
      </c>
    </row>
    <row r="98" spans="1:10" s="32" customFormat="1" ht="30" customHeight="1">
      <c r="A98" s="21">
        <v>3</v>
      </c>
      <c r="B98" s="21" t="s">
        <v>18</v>
      </c>
      <c r="C98" s="28" t="s">
        <v>277</v>
      </c>
      <c r="D98" s="28" t="s">
        <v>278</v>
      </c>
      <c r="E98" s="21" t="s">
        <v>150</v>
      </c>
      <c r="F98" s="29" t="s">
        <v>279</v>
      </c>
      <c r="G98" s="30">
        <v>436</v>
      </c>
      <c r="H98" s="31">
        <v>27892</v>
      </c>
      <c r="I98" s="21">
        <v>2004</v>
      </c>
      <c r="J98" s="21" t="s">
        <v>280</v>
      </c>
    </row>
    <row r="99" spans="1:10" s="32" customFormat="1" ht="30" customHeight="1">
      <c r="A99" s="21">
        <v>4</v>
      </c>
      <c r="B99" s="21" t="s">
        <v>18</v>
      </c>
      <c r="C99" s="28" t="s">
        <v>281</v>
      </c>
      <c r="D99" s="28" t="s">
        <v>282</v>
      </c>
      <c r="E99" s="21" t="s">
        <v>24</v>
      </c>
      <c r="F99" s="29"/>
      <c r="G99" s="30">
        <v>148</v>
      </c>
      <c r="H99" s="31">
        <v>5637</v>
      </c>
      <c r="I99" s="21">
        <v>2010</v>
      </c>
      <c r="J99" s="21" t="s">
        <v>283</v>
      </c>
    </row>
    <row r="100" spans="1:10" s="32" customFormat="1" ht="30" customHeight="1">
      <c r="A100" s="21">
        <v>5</v>
      </c>
      <c r="B100" s="21" t="s">
        <v>18</v>
      </c>
      <c r="C100" s="28" t="s">
        <v>284</v>
      </c>
      <c r="D100" s="28" t="s">
        <v>285</v>
      </c>
      <c r="E100" s="21" t="s">
        <v>286</v>
      </c>
      <c r="F100" s="29" t="s">
        <v>287</v>
      </c>
      <c r="G100" s="30">
        <v>21</v>
      </c>
      <c r="H100" s="31">
        <v>2178</v>
      </c>
      <c r="I100" s="21">
        <v>2012</v>
      </c>
      <c r="J100" s="21" t="s">
        <v>288</v>
      </c>
    </row>
    <row r="101" spans="1:10" s="32" customFormat="1" ht="30" customHeight="1">
      <c r="A101" s="21">
        <v>6</v>
      </c>
      <c r="B101" s="21" t="s">
        <v>18</v>
      </c>
      <c r="C101" s="28" t="s">
        <v>289</v>
      </c>
      <c r="D101" s="28" t="s">
        <v>285</v>
      </c>
      <c r="E101" s="21" t="s">
        <v>290</v>
      </c>
      <c r="F101" s="29" t="s">
        <v>291</v>
      </c>
      <c r="G101" s="30">
        <v>37</v>
      </c>
      <c r="H101" s="31">
        <v>3167</v>
      </c>
      <c r="I101" s="21">
        <v>2008</v>
      </c>
      <c r="J101" s="21" t="s">
        <v>292</v>
      </c>
    </row>
    <row r="102" spans="1:10" s="32" customFormat="1" ht="30" customHeight="1">
      <c r="A102" s="21">
        <v>7</v>
      </c>
      <c r="B102" s="21" t="s">
        <v>18</v>
      </c>
      <c r="C102" s="28" t="s">
        <v>293</v>
      </c>
      <c r="D102" s="28" t="s">
        <v>294</v>
      </c>
      <c r="E102" s="21" t="s">
        <v>44</v>
      </c>
      <c r="F102" s="29" t="s">
        <v>295</v>
      </c>
      <c r="G102" s="30">
        <v>57</v>
      </c>
      <c r="H102" s="31">
        <v>3150</v>
      </c>
      <c r="I102" s="21">
        <v>2012</v>
      </c>
      <c r="J102" s="21" t="s">
        <v>288</v>
      </c>
    </row>
    <row r="103" spans="1:10" s="32" customFormat="1" ht="30" customHeight="1">
      <c r="A103" s="21">
        <v>8</v>
      </c>
      <c r="B103" s="21" t="s">
        <v>18</v>
      </c>
      <c r="C103" s="28" t="s">
        <v>296</v>
      </c>
      <c r="D103" s="28" t="s">
        <v>297</v>
      </c>
      <c r="E103" s="21" t="s">
        <v>64</v>
      </c>
      <c r="F103" s="29" t="s">
        <v>298</v>
      </c>
      <c r="G103" s="30">
        <v>14</v>
      </c>
      <c r="H103" s="31">
        <v>166</v>
      </c>
      <c r="I103" s="21">
        <v>1983</v>
      </c>
      <c r="J103" s="21" t="s">
        <v>276</v>
      </c>
    </row>
    <row r="104" spans="1:10" s="32" customFormat="1" ht="30" customHeight="1">
      <c r="A104" s="21">
        <v>9</v>
      </c>
      <c r="B104" s="21" t="s">
        <v>18</v>
      </c>
      <c r="C104" s="28" t="s">
        <v>299</v>
      </c>
      <c r="D104" s="28" t="s">
        <v>297</v>
      </c>
      <c r="E104" s="21" t="s">
        <v>300</v>
      </c>
      <c r="F104" s="29" t="s">
        <v>301</v>
      </c>
      <c r="G104" s="30">
        <v>70</v>
      </c>
      <c r="H104" s="31">
        <v>1985</v>
      </c>
      <c r="I104" s="21">
        <v>2013</v>
      </c>
      <c r="J104" s="21" t="s">
        <v>302</v>
      </c>
    </row>
    <row r="105" spans="1:10" s="32" customFormat="1" ht="30" customHeight="1">
      <c r="A105" s="21">
        <v>10</v>
      </c>
      <c r="B105" s="21" t="s">
        <v>18</v>
      </c>
      <c r="C105" s="28" t="s">
        <v>303</v>
      </c>
      <c r="D105" s="28" t="s">
        <v>297</v>
      </c>
      <c r="E105" s="21" t="s">
        <v>304</v>
      </c>
      <c r="F105" s="29" t="s">
        <v>305</v>
      </c>
      <c r="G105" s="30">
        <v>30</v>
      </c>
      <c r="H105" s="31">
        <v>348</v>
      </c>
      <c r="I105" s="21">
        <v>1996</v>
      </c>
      <c r="J105" s="21" t="s">
        <v>306</v>
      </c>
    </row>
    <row r="106" spans="1:10" s="32" customFormat="1" ht="30" customHeight="1">
      <c r="A106" s="21">
        <v>11</v>
      </c>
      <c r="B106" s="21" t="s">
        <v>18</v>
      </c>
      <c r="C106" s="28" t="s">
        <v>307</v>
      </c>
      <c r="D106" s="28" t="s">
        <v>308</v>
      </c>
      <c r="E106" s="21" t="s">
        <v>53</v>
      </c>
      <c r="F106" s="29"/>
      <c r="G106" s="30">
        <v>32</v>
      </c>
      <c r="H106" s="31">
        <v>418</v>
      </c>
      <c r="I106" s="21">
        <v>2002</v>
      </c>
      <c r="J106" s="21" t="s">
        <v>309</v>
      </c>
    </row>
    <row r="107" spans="1:10" s="32" customFormat="1" ht="30" customHeight="1">
      <c r="A107" s="21">
        <v>12</v>
      </c>
      <c r="B107" s="21" t="s">
        <v>18</v>
      </c>
      <c r="C107" s="28" t="s">
        <v>310</v>
      </c>
      <c r="D107" s="28" t="s">
        <v>311</v>
      </c>
      <c r="E107" s="21" t="s">
        <v>312</v>
      </c>
      <c r="F107" s="29"/>
      <c r="G107" s="30">
        <v>120</v>
      </c>
      <c r="H107" s="31">
        <v>68230</v>
      </c>
      <c r="I107" s="21">
        <v>1995</v>
      </c>
      <c r="J107" s="21" t="s">
        <v>313</v>
      </c>
    </row>
    <row r="108" spans="1:10" s="32" customFormat="1" ht="30" customHeight="1">
      <c r="A108" s="21">
        <v>13</v>
      </c>
      <c r="B108" s="21" t="s">
        <v>18</v>
      </c>
      <c r="C108" s="28" t="s">
        <v>314</v>
      </c>
      <c r="D108" s="28" t="s">
        <v>315</v>
      </c>
      <c r="E108" s="21" t="s">
        <v>24</v>
      </c>
      <c r="F108" s="29" t="s">
        <v>316</v>
      </c>
      <c r="G108" s="30">
        <v>155</v>
      </c>
      <c r="H108" s="31">
        <v>21200</v>
      </c>
      <c r="I108" s="21">
        <v>1998</v>
      </c>
      <c r="J108" s="21" t="s">
        <v>317</v>
      </c>
    </row>
    <row r="109" spans="1:10" s="32" customFormat="1" ht="30" customHeight="1">
      <c r="A109" s="21">
        <v>14</v>
      </c>
      <c r="B109" s="21" t="s">
        <v>18</v>
      </c>
      <c r="C109" s="28" t="s">
        <v>318</v>
      </c>
      <c r="D109" s="28" t="s">
        <v>315</v>
      </c>
      <c r="E109" s="21" t="s">
        <v>24</v>
      </c>
      <c r="F109" s="29" t="s">
        <v>319</v>
      </c>
      <c r="G109" s="30">
        <v>88</v>
      </c>
      <c r="H109" s="31">
        <v>9814</v>
      </c>
      <c r="I109" s="21">
        <v>1989</v>
      </c>
      <c r="J109" s="21" t="s">
        <v>320</v>
      </c>
    </row>
    <row r="110" spans="1:10" s="32" customFormat="1" ht="30" customHeight="1">
      <c r="A110" s="21">
        <v>15</v>
      </c>
      <c r="B110" s="21" t="s">
        <v>18</v>
      </c>
      <c r="C110" s="28" t="s">
        <v>321</v>
      </c>
      <c r="D110" s="28" t="s">
        <v>315</v>
      </c>
      <c r="E110" s="21" t="s">
        <v>24</v>
      </c>
      <c r="F110" s="29" t="s">
        <v>322</v>
      </c>
      <c r="G110" s="30">
        <v>90</v>
      </c>
      <c r="H110" s="31">
        <v>66110</v>
      </c>
      <c r="I110" s="21">
        <v>1990</v>
      </c>
      <c r="J110" s="21" t="s">
        <v>317</v>
      </c>
    </row>
    <row r="111" spans="1:10" s="32" customFormat="1" ht="30" customHeight="1">
      <c r="A111" s="21">
        <v>16</v>
      </c>
      <c r="B111" s="21" t="s">
        <v>18</v>
      </c>
      <c r="C111" s="28" t="s">
        <v>323</v>
      </c>
      <c r="D111" s="28" t="s">
        <v>315</v>
      </c>
      <c r="E111" s="21" t="s">
        <v>24</v>
      </c>
      <c r="F111" s="29" t="s">
        <v>324</v>
      </c>
      <c r="G111" s="30">
        <v>76</v>
      </c>
      <c r="H111" s="31">
        <v>140355</v>
      </c>
      <c r="I111" s="21">
        <v>1987</v>
      </c>
      <c r="J111" s="21" t="s">
        <v>325</v>
      </c>
    </row>
    <row r="112" spans="1:10" s="32" customFormat="1" ht="30" customHeight="1">
      <c r="A112" s="21">
        <v>17</v>
      </c>
      <c r="B112" s="21" t="s">
        <v>18</v>
      </c>
      <c r="C112" s="28" t="s">
        <v>326</v>
      </c>
      <c r="D112" s="28" t="s">
        <v>327</v>
      </c>
      <c r="E112" s="21" t="s">
        <v>24</v>
      </c>
      <c r="F112" s="29" t="s">
        <v>328</v>
      </c>
      <c r="G112" s="30">
        <v>62</v>
      </c>
      <c r="H112" s="31">
        <v>4400</v>
      </c>
      <c r="I112" s="21">
        <v>1994</v>
      </c>
      <c r="J112" s="21" t="s">
        <v>309</v>
      </c>
    </row>
    <row r="113" spans="1:10" s="32" customFormat="1" ht="30" customHeight="1">
      <c r="A113" s="21">
        <v>18</v>
      </c>
      <c r="B113" s="21" t="s">
        <v>18</v>
      </c>
      <c r="C113" s="28" t="s">
        <v>329</v>
      </c>
      <c r="D113" s="28" t="s">
        <v>327</v>
      </c>
      <c r="E113" s="21" t="s">
        <v>265</v>
      </c>
      <c r="F113" s="29" t="s">
        <v>330</v>
      </c>
      <c r="G113" s="30">
        <v>36</v>
      </c>
      <c r="H113" s="31">
        <v>1800</v>
      </c>
      <c r="I113" s="21">
        <v>1986</v>
      </c>
      <c r="J113" s="21" t="s">
        <v>288</v>
      </c>
    </row>
    <row r="114" spans="1:10" s="32" customFormat="1" ht="30" customHeight="1">
      <c r="A114" s="21">
        <v>19</v>
      </c>
      <c r="B114" s="21" t="s">
        <v>18</v>
      </c>
      <c r="C114" s="28" t="s">
        <v>331</v>
      </c>
      <c r="D114" s="28" t="s">
        <v>327</v>
      </c>
      <c r="E114" s="21" t="s">
        <v>332</v>
      </c>
      <c r="F114" s="29" t="s">
        <v>333</v>
      </c>
      <c r="G114" s="30">
        <v>91</v>
      </c>
      <c r="H114" s="31">
        <v>5662</v>
      </c>
      <c r="I114" s="21">
        <v>2000</v>
      </c>
      <c r="J114" s="21" t="s">
        <v>334</v>
      </c>
    </row>
    <row r="115" spans="1:10" s="32" customFormat="1" ht="30" customHeight="1">
      <c r="A115" s="21">
        <v>20</v>
      </c>
      <c r="B115" s="21" t="s">
        <v>18</v>
      </c>
      <c r="C115" s="28" t="s">
        <v>335</v>
      </c>
      <c r="D115" s="28" t="s">
        <v>327</v>
      </c>
      <c r="E115" s="21" t="s">
        <v>24</v>
      </c>
      <c r="F115" s="29" t="s">
        <v>336</v>
      </c>
      <c r="G115" s="30">
        <v>97</v>
      </c>
      <c r="H115" s="31">
        <v>2707</v>
      </c>
      <c r="I115" s="21">
        <v>2010</v>
      </c>
      <c r="J115" s="21" t="s">
        <v>334</v>
      </c>
    </row>
    <row r="116" spans="1:10" s="32" customFormat="1" ht="30" customHeight="1">
      <c r="A116" s="21">
        <v>21</v>
      </c>
      <c r="B116" s="21" t="s">
        <v>18</v>
      </c>
      <c r="C116" s="28" t="s">
        <v>337</v>
      </c>
      <c r="D116" s="28" t="s">
        <v>338</v>
      </c>
      <c r="E116" s="21" t="s">
        <v>24</v>
      </c>
      <c r="F116" s="29"/>
      <c r="G116" s="30">
        <v>45</v>
      </c>
      <c r="H116" s="31">
        <v>7600</v>
      </c>
      <c r="I116" s="21">
        <v>1991</v>
      </c>
      <c r="J116" s="21" t="s">
        <v>339</v>
      </c>
    </row>
    <row r="117" spans="1:10" s="32" customFormat="1" ht="30" customHeight="1">
      <c r="A117" s="21">
        <v>22</v>
      </c>
      <c r="B117" s="21" t="s">
        <v>18</v>
      </c>
      <c r="C117" s="28" t="s">
        <v>340</v>
      </c>
      <c r="D117" s="28" t="s">
        <v>338</v>
      </c>
      <c r="E117" s="21" t="s">
        <v>341</v>
      </c>
      <c r="F117" s="29"/>
      <c r="G117" s="30">
        <v>38</v>
      </c>
      <c r="H117" s="31">
        <v>6345</v>
      </c>
      <c r="I117" s="21">
        <v>2006</v>
      </c>
      <c r="J117" s="21" t="s">
        <v>309</v>
      </c>
    </row>
    <row r="118" spans="1:10" s="32" customFormat="1" ht="30" customHeight="1">
      <c r="A118" s="21">
        <v>23</v>
      </c>
      <c r="B118" s="21" t="s">
        <v>18</v>
      </c>
      <c r="C118" s="28" t="s">
        <v>342</v>
      </c>
      <c r="D118" s="28" t="s">
        <v>342</v>
      </c>
      <c r="E118" s="21" t="s">
        <v>127</v>
      </c>
      <c r="F118" s="29"/>
      <c r="G118" s="30">
        <v>95</v>
      </c>
      <c r="H118" s="31">
        <v>8252</v>
      </c>
      <c r="I118" s="21">
        <v>2002</v>
      </c>
      <c r="J118" s="21" t="s">
        <v>343</v>
      </c>
    </row>
    <row r="119" spans="1:10" s="32" customFormat="1" ht="30" customHeight="1">
      <c r="A119" s="21">
        <v>24</v>
      </c>
      <c r="B119" s="21" t="s">
        <v>18</v>
      </c>
      <c r="C119" s="28" t="s">
        <v>344</v>
      </c>
      <c r="D119" s="28" t="s">
        <v>78</v>
      </c>
      <c r="E119" s="21" t="s">
        <v>178</v>
      </c>
      <c r="F119" s="29" t="s">
        <v>345</v>
      </c>
      <c r="G119" s="30">
        <f>88+51</f>
        <v>139</v>
      </c>
      <c r="H119" s="31">
        <f>698+198+144+281+906+635+1190+334</f>
        <v>4386</v>
      </c>
      <c r="I119" s="21">
        <v>2009</v>
      </c>
      <c r="J119" s="21" t="s">
        <v>346</v>
      </c>
    </row>
    <row r="120" spans="1:10" s="32" customFormat="1" ht="30" customHeight="1">
      <c r="A120" s="21">
        <v>25</v>
      </c>
      <c r="B120" s="21" t="s">
        <v>18</v>
      </c>
      <c r="C120" s="28" t="s">
        <v>347</v>
      </c>
      <c r="D120" s="28" t="s">
        <v>92</v>
      </c>
      <c r="E120" s="21" t="s">
        <v>348</v>
      </c>
      <c r="F120" s="29"/>
      <c r="G120" s="30">
        <v>20</v>
      </c>
      <c r="H120" s="31">
        <v>670</v>
      </c>
      <c r="I120" s="21">
        <v>1983</v>
      </c>
      <c r="J120" s="21" t="s">
        <v>349</v>
      </c>
    </row>
    <row r="121" spans="1:10" s="32" customFormat="1" ht="30" customHeight="1">
      <c r="A121" s="21">
        <v>26</v>
      </c>
      <c r="B121" s="21" t="s">
        <v>18</v>
      </c>
      <c r="C121" s="28" t="s">
        <v>350</v>
      </c>
      <c r="D121" s="28" t="s">
        <v>351</v>
      </c>
      <c r="E121" s="21" t="s">
        <v>118</v>
      </c>
      <c r="F121" s="29" t="s">
        <v>352</v>
      </c>
      <c r="G121" s="30">
        <v>11</v>
      </c>
      <c r="H121" s="31">
        <v>1719</v>
      </c>
      <c r="I121" s="21">
        <v>1985</v>
      </c>
      <c r="J121" s="21" t="s">
        <v>353</v>
      </c>
    </row>
    <row r="122" spans="1:10" s="32" customFormat="1" ht="30" customHeight="1">
      <c r="A122" s="21">
        <v>27</v>
      </c>
      <c r="B122" s="21" t="s">
        <v>18</v>
      </c>
      <c r="C122" s="28" t="s">
        <v>354</v>
      </c>
      <c r="D122" s="28" t="s">
        <v>85</v>
      </c>
      <c r="E122" s="21" t="s">
        <v>355</v>
      </c>
      <c r="F122" s="29" t="s">
        <v>356</v>
      </c>
      <c r="G122" s="30">
        <v>38</v>
      </c>
      <c r="H122" s="31">
        <f>80+333+606</f>
        <v>1019</v>
      </c>
      <c r="I122" s="21">
        <v>2013</v>
      </c>
      <c r="J122" s="21" t="s">
        <v>353</v>
      </c>
    </row>
    <row r="123" spans="1:10" s="32" customFormat="1" ht="30" customHeight="1">
      <c r="A123" s="21">
        <v>28</v>
      </c>
      <c r="B123" s="21" t="s">
        <v>18</v>
      </c>
      <c r="C123" s="28" t="s">
        <v>357</v>
      </c>
      <c r="D123" s="28" t="s">
        <v>358</v>
      </c>
      <c r="E123" s="21" t="s">
        <v>359</v>
      </c>
      <c r="F123" s="29" t="s">
        <v>360</v>
      </c>
      <c r="G123" s="30">
        <v>17</v>
      </c>
      <c r="H123" s="31">
        <v>1827</v>
      </c>
      <c r="I123" s="21">
        <v>1984</v>
      </c>
      <c r="J123" s="21" t="s">
        <v>276</v>
      </c>
    </row>
    <row r="124" spans="1:10" s="32" customFormat="1" ht="30" customHeight="1">
      <c r="A124" s="21">
        <v>29</v>
      </c>
      <c r="B124" s="21" t="s">
        <v>18</v>
      </c>
      <c r="C124" s="28" t="s">
        <v>361</v>
      </c>
      <c r="D124" s="28" t="s">
        <v>362</v>
      </c>
      <c r="E124" s="21" t="s">
        <v>127</v>
      </c>
      <c r="F124" s="29" t="s">
        <v>363</v>
      </c>
      <c r="G124" s="30">
        <v>33</v>
      </c>
      <c r="H124" s="31">
        <v>429</v>
      </c>
      <c r="I124" s="21">
        <v>1981</v>
      </c>
      <c r="J124" s="21" t="s">
        <v>353</v>
      </c>
    </row>
    <row r="125" spans="1:10" s="32" customFormat="1" ht="30" customHeight="1">
      <c r="A125" s="21">
        <v>30</v>
      </c>
      <c r="B125" s="21" t="s">
        <v>18</v>
      </c>
      <c r="C125" s="28" t="s">
        <v>364</v>
      </c>
      <c r="D125" s="28" t="s">
        <v>73</v>
      </c>
      <c r="E125" s="21" t="s">
        <v>113</v>
      </c>
      <c r="F125" s="29" t="s">
        <v>365</v>
      </c>
      <c r="G125" s="30">
        <v>21</v>
      </c>
      <c r="H125" s="31">
        <v>2998</v>
      </c>
      <c r="I125" s="21">
        <v>2010</v>
      </c>
      <c r="J125" s="21" t="s">
        <v>288</v>
      </c>
    </row>
    <row r="126" spans="1:10" s="32" customFormat="1" ht="30" customHeight="1">
      <c r="A126" s="21">
        <v>31</v>
      </c>
      <c r="B126" s="21" t="s">
        <v>18</v>
      </c>
      <c r="C126" s="28" t="s">
        <v>366</v>
      </c>
      <c r="D126" s="28" t="s">
        <v>97</v>
      </c>
      <c r="E126" s="21" t="s">
        <v>367</v>
      </c>
      <c r="F126" s="29" t="s">
        <v>368</v>
      </c>
      <c r="G126" s="30">
        <v>17</v>
      </c>
      <c r="H126" s="31">
        <v>3400</v>
      </c>
      <c r="I126" s="21">
        <v>1983</v>
      </c>
      <c r="J126" s="21" t="s">
        <v>313</v>
      </c>
    </row>
    <row r="127" spans="1:10" s="32" customFormat="1" ht="30" customHeight="1">
      <c r="A127" s="21">
        <v>32</v>
      </c>
      <c r="B127" s="21" t="s">
        <v>18</v>
      </c>
      <c r="C127" s="28" t="s">
        <v>369</v>
      </c>
      <c r="D127" s="28" t="s">
        <v>29</v>
      </c>
      <c r="E127" s="21" t="s">
        <v>370</v>
      </c>
      <c r="F127" s="29" t="s">
        <v>371</v>
      </c>
      <c r="G127" s="30">
        <v>40</v>
      </c>
      <c r="H127" s="31">
        <v>1130</v>
      </c>
      <c r="I127" s="21">
        <v>1986</v>
      </c>
      <c r="J127" s="21" t="s">
        <v>292</v>
      </c>
    </row>
    <row r="128" spans="1:10" s="32" customFormat="1" ht="30" customHeight="1">
      <c r="A128" s="21">
        <v>33</v>
      </c>
      <c r="B128" s="21" t="s">
        <v>18</v>
      </c>
      <c r="C128" s="28" t="s">
        <v>372</v>
      </c>
      <c r="D128" s="28" t="s">
        <v>373</v>
      </c>
      <c r="E128" s="21" t="s">
        <v>123</v>
      </c>
      <c r="F128" s="29" t="s">
        <v>374</v>
      </c>
      <c r="G128" s="30">
        <v>17</v>
      </c>
      <c r="H128" s="31">
        <v>520</v>
      </c>
      <c r="I128" s="21">
        <v>1990</v>
      </c>
      <c r="J128" s="21" t="s">
        <v>288</v>
      </c>
    </row>
    <row r="129" spans="1:10" s="32" customFormat="1" ht="30" customHeight="1">
      <c r="A129" s="21">
        <v>34</v>
      </c>
      <c r="B129" s="21" t="s">
        <v>18</v>
      </c>
      <c r="C129" s="28" t="s">
        <v>375</v>
      </c>
      <c r="D129" s="28" t="s">
        <v>36</v>
      </c>
      <c r="E129" s="21" t="s">
        <v>36</v>
      </c>
      <c r="F129" s="29" t="s">
        <v>376</v>
      </c>
      <c r="G129" s="30">
        <v>11</v>
      </c>
      <c r="H129" s="31">
        <v>270</v>
      </c>
      <c r="I129" s="21">
        <v>1996</v>
      </c>
      <c r="J129" s="21" t="s">
        <v>276</v>
      </c>
    </row>
    <row r="130" spans="1:10" s="32" customFormat="1" ht="30" customHeight="1">
      <c r="A130" s="21">
        <v>35</v>
      </c>
      <c r="B130" s="21" t="s">
        <v>18</v>
      </c>
      <c r="C130" s="28" t="s">
        <v>377</v>
      </c>
      <c r="D130" s="28" t="s">
        <v>24</v>
      </c>
      <c r="E130" s="21" t="s">
        <v>265</v>
      </c>
      <c r="F130" s="29" t="s">
        <v>378</v>
      </c>
      <c r="G130" s="30">
        <v>17</v>
      </c>
      <c r="H130" s="31">
        <v>887</v>
      </c>
      <c r="I130" s="21">
        <v>2009</v>
      </c>
      <c r="J130" s="21" t="s">
        <v>288</v>
      </c>
    </row>
    <row r="131" spans="1:10" s="32" customFormat="1" ht="30" customHeight="1">
      <c r="A131" s="21">
        <v>36</v>
      </c>
      <c r="B131" s="21" t="s">
        <v>18</v>
      </c>
      <c r="C131" s="28" t="s">
        <v>379</v>
      </c>
      <c r="D131" s="28" t="s">
        <v>44</v>
      </c>
      <c r="E131" s="21" t="s">
        <v>44</v>
      </c>
      <c r="F131" s="29" t="s">
        <v>380</v>
      </c>
      <c r="G131" s="30">
        <f>8+27</f>
        <v>35</v>
      </c>
      <c r="H131" s="31">
        <v>1830</v>
      </c>
      <c r="I131" s="21">
        <v>1997</v>
      </c>
      <c r="J131" s="21" t="s">
        <v>276</v>
      </c>
    </row>
    <row r="132" spans="1:10" s="32" customFormat="1" ht="30" customHeight="1">
      <c r="A132" s="21">
        <v>37</v>
      </c>
      <c r="B132" s="21" t="s">
        <v>18</v>
      </c>
      <c r="C132" s="28" t="s">
        <v>381</v>
      </c>
      <c r="D132" s="28" t="s">
        <v>64</v>
      </c>
      <c r="E132" s="21" t="s">
        <v>64</v>
      </c>
      <c r="F132" s="29" t="s">
        <v>382</v>
      </c>
      <c r="G132" s="30">
        <v>25</v>
      </c>
      <c r="H132" s="31">
        <f>112+165+69+129</f>
        <v>475</v>
      </c>
      <c r="I132" s="21">
        <v>1987</v>
      </c>
      <c r="J132" s="21" t="s">
        <v>276</v>
      </c>
    </row>
    <row r="133" spans="1:10" s="32" customFormat="1" ht="30" customHeight="1">
      <c r="A133" s="21">
        <v>38</v>
      </c>
      <c r="B133" s="21" t="s">
        <v>18</v>
      </c>
      <c r="C133" s="28" t="s">
        <v>383</v>
      </c>
      <c r="D133" s="28" t="s">
        <v>53</v>
      </c>
      <c r="E133" s="21" t="s">
        <v>53</v>
      </c>
      <c r="F133" s="29" t="s">
        <v>384</v>
      </c>
      <c r="G133" s="30">
        <v>60</v>
      </c>
      <c r="H133" s="31">
        <v>2250</v>
      </c>
      <c r="I133" s="21">
        <v>1992</v>
      </c>
      <c r="J133" s="21" t="s">
        <v>292</v>
      </c>
    </row>
    <row r="134" spans="1:10" s="32" customFormat="1" ht="30" customHeight="1">
      <c r="A134" s="21"/>
      <c r="B134" s="21"/>
      <c r="C134" s="28"/>
      <c r="D134" s="28"/>
      <c r="E134" s="21"/>
      <c r="F134" s="29"/>
      <c r="G134" s="30"/>
      <c r="H134" s="31"/>
      <c r="I134" s="21"/>
      <c r="J134" s="21"/>
    </row>
    <row r="135" spans="1:10" s="32" customFormat="1" ht="30" customHeight="1">
      <c r="A135" s="40"/>
      <c r="B135" s="40"/>
      <c r="E135" s="40"/>
      <c r="F135" s="41"/>
      <c r="G135" s="42"/>
      <c r="H135" s="43"/>
      <c r="I135" s="40"/>
      <c r="J135" s="40"/>
    </row>
  </sheetData>
  <autoFilter ref="A11:J133"/>
  <mergeCells count="2">
    <mergeCell ref="A1:J1"/>
    <mergeCell ref="A2:J2"/>
  </mergeCells>
  <phoneticPr fontId="1" type="noConversion"/>
  <printOptions horizontalCentered="1"/>
  <pageMargins left="0.31496062992125984" right="0.31496062992125984" top="0.55118110236220474" bottom="0.55118110236220474" header="0.11811023622047245" footer="0.11811023622047245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J16"/>
  <sheetViews>
    <sheetView workbookViewId="0"/>
  </sheetViews>
  <sheetFormatPr defaultColWidth="10.625" defaultRowHeight="30" customHeight="1"/>
  <cols>
    <col min="1" max="1" width="5.625" style="48" customWidth="1"/>
    <col min="2" max="2" width="25.625" style="48" customWidth="1"/>
    <col min="3" max="3" width="10.625" style="48"/>
    <col min="4" max="4" width="20.625" style="48" customWidth="1"/>
    <col min="5" max="9" width="10.625" style="48"/>
    <col min="10" max="10" width="9.625" style="48" customWidth="1"/>
    <col min="11" max="16384" width="10.625" style="48"/>
  </cols>
  <sheetData>
    <row r="2" spans="1:10" ht="30" customHeight="1">
      <c r="A2" s="50" t="s">
        <v>385</v>
      </c>
      <c r="B2" s="51" t="s">
        <v>386</v>
      </c>
      <c r="C2" s="51" t="s">
        <v>387</v>
      </c>
      <c r="D2" s="51" t="s">
        <v>388</v>
      </c>
      <c r="E2" s="51" t="s">
        <v>389</v>
      </c>
      <c r="F2" s="51" t="s">
        <v>390</v>
      </c>
      <c r="G2" s="51" t="s">
        <v>391</v>
      </c>
      <c r="H2" s="51" t="s">
        <v>392</v>
      </c>
      <c r="I2" s="51" t="s">
        <v>460</v>
      </c>
      <c r="J2" s="51" t="s">
        <v>393</v>
      </c>
    </row>
    <row r="3" spans="1:10" ht="30" customHeight="1">
      <c r="A3" s="52" t="s">
        <v>394</v>
      </c>
      <c r="B3" s="53">
        <f>A16</f>
        <v>13</v>
      </c>
      <c r="C3" s="54"/>
      <c r="D3" s="54"/>
      <c r="E3" s="54"/>
      <c r="F3" s="55">
        <f>SUM(F4:F16)</f>
        <v>1596</v>
      </c>
      <c r="G3" s="55">
        <f>SUM(G4:G16)</f>
        <v>65821.8</v>
      </c>
      <c r="H3" s="56"/>
      <c r="I3" s="54"/>
      <c r="J3" s="57"/>
    </row>
    <row r="4" spans="1:10" ht="30" customHeight="1">
      <c r="A4" s="58">
        <v>1</v>
      </c>
      <c r="B4" s="59" t="s">
        <v>395</v>
      </c>
      <c r="C4" s="57" t="s">
        <v>396</v>
      </c>
      <c r="D4" s="60" t="s">
        <v>397</v>
      </c>
      <c r="E4" s="57" t="s">
        <v>398</v>
      </c>
      <c r="F4" s="57">
        <v>12</v>
      </c>
      <c r="G4" s="61">
        <v>378</v>
      </c>
      <c r="H4" s="57" t="s">
        <v>399</v>
      </c>
      <c r="I4" s="57" t="s">
        <v>400</v>
      </c>
      <c r="J4" s="57" t="s">
        <v>401</v>
      </c>
    </row>
    <row r="5" spans="1:10" ht="30" customHeight="1">
      <c r="A5" s="58">
        <v>2</v>
      </c>
      <c r="B5" s="59" t="s">
        <v>402</v>
      </c>
      <c r="C5" s="57" t="s">
        <v>396</v>
      </c>
      <c r="D5" s="60" t="s">
        <v>403</v>
      </c>
      <c r="E5" s="57" t="s">
        <v>404</v>
      </c>
      <c r="F5" s="57">
        <v>77</v>
      </c>
      <c r="G5" s="61">
        <v>2882.7</v>
      </c>
      <c r="H5" s="57" t="s">
        <v>405</v>
      </c>
      <c r="I5" s="57" t="s">
        <v>406</v>
      </c>
      <c r="J5" s="57" t="s">
        <v>401</v>
      </c>
    </row>
    <row r="6" spans="1:10" ht="30" customHeight="1">
      <c r="A6" s="58">
        <v>3</v>
      </c>
      <c r="B6" s="59" t="s">
        <v>407</v>
      </c>
      <c r="C6" s="57" t="s">
        <v>396</v>
      </c>
      <c r="D6" s="60" t="s">
        <v>408</v>
      </c>
      <c r="E6" s="57" t="s">
        <v>409</v>
      </c>
      <c r="F6" s="57">
        <v>226</v>
      </c>
      <c r="G6" s="61">
        <v>7499</v>
      </c>
      <c r="H6" s="57" t="s">
        <v>410</v>
      </c>
      <c r="I6" s="57" t="s">
        <v>411</v>
      </c>
      <c r="J6" s="57" t="s">
        <v>401</v>
      </c>
    </row>
    <row r="7" spans="1:10" ht="30" customHeight="1">
      <c r="A7" s="58">
        <v>4</v>
      </c>
      <c r="B7" s="59" t="s">
        <v>412</v>
      </c>
      <c r="C7" s="57" t="s">
        <v>396</v>
      </c>
      <c r="D7" s="60" t="s">
        <v>413</v>
      </c>
      <c r="E7" s="62" t="s">
        <v>414</v>
      </c>
      <c r="F7" s="57">
        <v>304</v>
      </c>
      <c r="G7" s="61">
        <v>15280</v>
      </c>
      <c r="H7" s="57" t="s">
        <v>415</v>
      </c>
      <c r="I7" s="57" t="s">
        <v>416</v>
      </c>
      <c r="J7" s="57" t="s">
        <v>401</v>
      </c>
    </row>
    <row r="8" spans="1:10" ht="30" customHeight="1">
      <c r="A8" s="58">
        <v>5</v>
      </c>
      <c r="B8" s="59" t="s">
        <v>417</v>
      </c>
      <c r="C8" s="57" t="s">
        <v>396</v>
      </c>
      <c r="D8" s="60" t="s">
        <v>418</v>
      </c>
      <c r="E8" s="57" t="s">
        <v>419</v>
      </c>
      <c r="F8" s="57">
        <v>463</v>
      </c>
      <c r="G8" s="61">
        <v>20297</v>
      </c>
      <c r="H8" s="63" t="s">
        <v>420</v>
      </c>
      <c r="I8" s="57" t="s">
        <v>421</v>
      </c>
      <c r="J8" s="57" t="s">
        <v>401</v>
      </c>
    </row>
    <row r="9" spans="1:10" ht="30" customHeight="1">
      <c r="A9" s="58">
        <v>6</v>
      </c>
      <c r="B9" s="59" t="s">
        <v>422</v>
      </c>
      <c r="C9" s="57" t="s">
        <v>396</v>
      </c>
      <c r="D9" s="60" t="s">
        <v>423</v>
      </c>
      <c r="E9" s="57" t="s">
        <v>424</v>
      </c>
      <c r="F9" s="57">
        <v>28</v>
      </c>
      <c r="G9" s="61">
        <v>978</v>
      </c>
      <c r="H9" s="57" t="s">
        <v>425</v>
      </c>
      <c r="I9" s="57" t="s">
        <v>426</v>
      </c>
      <c r="J9" s="57" t="s">
        <v>427</v>
      </c>
    </row>
    <row r="10" spans="1:10" ht="30" customHeight="1">
      <c r="A10" s="58">
        <v>7</v>
      </c>
      <c r="B10" s="59" t="s">
        <v>428</v>
      </c>
      <c r="C10" s="57" t="s">
        <v>396</v>
      </c>
      <c r="D10" s="60" t="s">
        <v>429</v>
      </c>
      <c r="E10" s="57" t="s">
        <v>430</v>
      </c>
      <c r="F10" s="57">
        <v>90</v>
      </c>
      <c r="G10" s="61">
        <v>2065</v>
      </c>
      <c r="H10" s="57" t="s">
        <v>431</v>
      </c>
      <c r="I10" s="57" t="s">
        <v>432</v>
      </c>
      <c r="J10" s="57" t="s">
        <v>401</v>
      </c>
    </row>
    <row r="11" spans="1:10" ht="30" customHeight="1">
      <c r="A11" s="58">
        <v>8</v>
      </c>
      <c r="B11" s="64" t="s">
        <v>433</v>
      </c>
      <c r="C11" s="65" t="s">
        <v>396</v>
      </c>
      <c r="D11" s="66" t="s">
        <v>434</v>
      </c>
      <c r="E11" s="65" t="s">
        <v>435</v>
      </c>
      <c r="F11" s="65">
        <v>86</v>
      </c>
      <c r="G11" s="67">
        <v>2280</v>
      </c>
      <c r="H11" s="65"/>
      <c r="I11" s="65" t="s">
        <v>436</v>
      </c>
      <c r="J11" s="65" t="s">
        <v>401</v>
      </c>
    </row>
    <row r="12" spans="1:10" ht="30" customHeight="1">
      <c r="A12" s="58">
        <v>9</v>
      </c>
      <c r="B12" s="59" t="s">
        <v>437</v>
      </c>
      <c r="C12" s="57" t="s">
        <v>396</v>
      </c>
      <c r="D12" s="60" t="s">
        <v>438</v>
      </c>
      <c r="E12" s="57" t="s">
        <v>439</v>
      </c>
      <c r="F12" s="57">
        <v>14</v>
      </c>
      <c r="G12" s="61">
        <v>495</v>
      </c>
      <c r="H12" s="62" t="s">
        <v>440</v>
      </c>
      <c r="I12" s="57" t="s">
        <v>441</v>
      </c>
      <c r="J12" s="57" t="s">
        <v>427</v>
      </c>
    </row>
    <row r="13" spans="1:10" ht="30" customHeight="1">
      <c r="A13" s="58">
        <v>10</v>
      </c>
      <c r="B13" s="59" t="s">
        <v>442</v>
      </c>
      <c r="C13" s="57" t="s">
        <v>396</v>
      </c>
      <c r="D13" s="60" t="s">
        <v>443</v>
      </c>
      <c r="E13" s="57" t="s">
        <v>444</v>
      </c>
      <c r="F13" s="57">
        <v>50</v>
      </c>
      <c r="G13" s="61">
        <v>3094</v>
      </c>
      <c r="H13" s="62" t="s">
        <v>431</v>
      </c>
      <c r="I13" s="57" t="s">
        <v>445</v>
      </c>
      <c r="J13" s="57" t="s">
        <v>401</v>
      </c>
    </row>
    <row r="14" spans="1:10" ht="30" customHeight="1">
      <c r="A14" s="58">
        <v>11</v>
      </c>
      <c r="B14" s="59" t="s">
        <v>446</v>
      </c>
      <c r="C14" s="57" t="s">
        <v>396</v>
      </c>
      <c r="D14" s="60" t="s">
        <v>447</v>
      </c>
      <c r="E14" s="57" t="s">
        <v>448</v>
      </c>
      <c r="F14" s="57">
        <v>16</v>
      </c>
      <c r="G14" s="61">
        <v>376</v>
      </c>
      <c r="H14" s="57" t="s">
        <v>449</v>
      </c>
      <c r="I14" s="57" t="s">
        <v>450</v>
      </c>
      <c r="J14" s="57" t="s">
        <v>401</v>
      </c>
    </row>
    <row r="15" spans="1:10" ht="30" customHeight="1">
      <c r="A15" s="58">
        <v>12</v>
      </c>
      <c r="B15" s="59" t="s">
        <v>451</v>
      </c>
      <c r="C15" s="57" t="s">
        <v>396</v>
      </c>
      <c r="D15" s="60" t="s">
        <v>452</v>
      </c>
      <c r="E15" s="57" t="s">
        <v>453</v>
      </c>
      <c r="F15" s="57">
        <v>170</v>
      </c>
      <c r="G15" s="61">
        <v>7362</v>
      </c>
      <c r="H15" s="57" t="s">
        <v>454</v>
      </c>
      <c r="I15" s="57" t="s">
        <v>455</v>
      </c>
      <c r="J15" s="57" t="s">
        <v>427</v>
      </c>
    </row>
    <row r="16" spans="1:10" ht="30" customHeight="1">
      <c r="A16" s="68">
        <v>13</v>
      </c>
      <c r="B16" s="69" t="s">
        <v>456</v>
      </c>
      <c r="C16" s="70" t="s">
        <v>396</v>
      </c>
      <c r="D16" s="71" t="s">
        <v>457</v>
      </c>
      <c r="E16" s="70" t="s">
        <v>458</v>
      </c>
      <c r="F16" s="70">
        <v>60</v>
      </c>
      <c r="G16" s="72">
        <v>2835.1</v>
      </c>
      <c r="H16" s="70"/>
      <c r="I16" s="57" t="s">
        <v>459</v>
      </c>
      <c r="J16" s="70" t="s">
        <v>427</v>
      </c>
    </row>
  </sheetData>
  <phoneticPr fontId="1" type="noConversion"/>
  <pageMargins left="0.51181102362204722" right="0.51181102362204722" top="0.74803149606299213" bottom="0.74803149606299213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29"/>
  <sheetViews>
    <sheetView workbookViewId="0">
      <selection activeCell="C14" sqref="C14"/>
    </sheetView>
  </sheetViews>
  <sheetFormatPr defaultColWidth="10.625" defaultRowHeight="30" customHeight="1"/>
  <cols>
    <col min="1" max="5" width="15.625" customWidth="1"/>
  </cols>
  <sheetData>
    <row r="2" spans="1:5" ht="30" customHeight="1">
      <c r="A2" s="73" t="s">
        <v>461</v>
      </c>
      <c r="B2" s="73" t="s">
        <v>462</v>
      </c>
      <c r="C2" s="74" t="s">
        <v>463</v>
      </c>
      <c r="D2" s="74"/>
      <c r="E2" s="73" t="s">
        <v>464</v>
      </c>
    </row>
    <row r="3" spans="1:5" ht="30" customHeight="1">
      <c r="A3" s="73"/>
      <c r="B3" s="73"/>
      <c r="C3" s="75" t="s">
        <v>465</v>
      </c>
      <c r="D3" s="75" t="s">
        <v>466</v>
      </c>
      <c r="E3" s="73"/>
    </row>
    <row r="4" spans="1:5" ht="30" customHeight="1">
      <c r="A4" s="76"/>
      <c r="B4" s="76" t="s">
        <v>467</v>
      </c>
      <c r="C4" s="77">
        <f>SUM(C5:C29)</f>
        <v>1664</v>
      </c>
      <c r="D4" s="77">
        <f>SUM(D5:D29)</f>
        <v>14866</v>
      </c>
      <c r="E4" s="76"/>
    </row>
    <row r="5" spans="1:5" ht="30" customHeight="1">
      <c r="A5" s="78">
        <v>1</v>
      </c>
      <c r="B5" s="78" t="s">
        <v>468</v>
      </c>
      <c r="C5" s="79">
        <v>24</v>
      </c>
      <c r="D5" s="79">
        <v>172</v>
      </c>
      <c r="E5" s="80"/>
    </row>
    <row r="6" spans="1:5" ht="30" customHeight="1">
      <c r="A6" s="78">
        <v>2</v>
      </c>
      <c r="B6" s="78" t="s">
        <v>469</v>
      </c>
      <c r="C6" s="79">
        <v>42</v>
      </c>
      <c r="D6" s="79">
        <v>800</v>
      </c>
      <c r="E6" s="80"/>
    </row>
    <row r="7" spans="1:5" ht="30" customHeight="1">
      <c r="A7" s="78">
        <v>3</v>
      </c>
      <c r="B7" s="78" t="s">
        <v>470</v>
      </c>
      <c r="C7" s="79">
        <v>34</v>
      </c>
      <c r="D7" s="79">
        <v>195</v>
      </c>
      <c r="E7" s="78"/>
    </row>
    <row r="8" spans="1:5" ht="30" customHeight="1">
      <c r="A8" s="78">
        <v>4</v>
      </c>
      <c r="B8" s="78" t="s">
        <v>471</v>
      </c>
      <c r="C8" s="79">
        <v>29</v>
      </c>
      <c r="D8" s="79">
        <v>324</v>
      </c>
      <c r="E8" s="78"/>
    </row>
    <row r="9" spans="1:5" ht="30" customHeight="1">
      <c r="A9" s="78">
        <v>5</v>
      </c>
      <c r="B9" s="78" t="s">
        <v>472</v>
      </c>
      <c r="C9" s="79">
        <v>24</v>
      </c>
      <c r="D9" s="79">
        <v>131</v>
      </c>
      <c r="E9" s="78"/>
    </row>
    <row r="10" spans="1:5" ht="30" customHeight="1">
      <c r="A10" s="78">
        <v>6</v>
      </c>
      <c r="B10" s="78" t="s">
        <v>473</v>
      </c>
      <c r="C10" s="79">
        <v>30</v>
      </c>
      <c r="D10" s="79">
        <v>195</v>
      </c>
      <c r="E10" s="78"/>
    </row>
    <row r="11" spans="1:5" ht="30" customHeight="1">
      <c r="A11" s="78">
        <v>7</v>
      </c>
      <c r="B11" s="78" t="s">
        <v>474</v>
      </c>
      <c r="C11" s="79">
        <v>36</v>
      </c>
      <c r="D11" s="79">
        <v>297</v>
      </c>
      <c r="E11" s="78"/>
    </row>
    <row r="12" spans="1:5" ht="30" customHeight="1">
      <c r="A12" s="78">
        <v>8</v>
      </c>
      <c r="B12" s="78" t="s">
        <v>475</v>
      </c>
      <c r="C12" s="79">
        <v>89</v>
      </c>
      <c r="D12" s="79">
        <v>429</v>
      </c>
      <c r="E12" s="78"/>
    </row>
    <row r="13" spans="1:5" ht="30" customHeight="1">
      <c r="A13" s="78">
        <v>9</v>
      </c>
      <c r="B13" s="78" t="s">
        <v>476</v>
      </c>
      <c r="C13" s="79">
        <v>44</v>
      </c>
      <c r="D13" s="79">
        <v>279</v>
      </c>
      <c r="E13" s="78"/>
    </row>
    <row r="14" spans="1:5" ht="30" customHeight="1">
      <c r="A14" s="78">
        <v>10</v>
      </c>
      <c r="B14" s="78" t="s">
        <v>477</v>
      </c>
      <c r="C14" s="79" t="s">
        <v>478</v>
      </c>
      <c r="D14" s="79" t="s">
        <v>478</v>
      </c>
      <c r="E14" s="78"/>
    </row>
    <row r="15" spans="1:5" ht="30" customHeight="1">
      <c r="A15" s="78">
        <v>11</v>
      </c>
      <c r="B15" s="78" t="s">
        <v>479</v>
      </c>
      <c r="C15" s="79" t="s">
        <v>478</v>
      </c>
      <c r="D15" s="79" t="s">
        <v>478</v>
      </c>
      <c r="E15" s="78"/>
    </row>
    <row r="16" spans="1:5" ht="30" customHeight="1">
      <c r="A16" s="78">
        <v>12</v>
      </c>
      <c r="B16" s="78" t="s">
        <v>480</v>
      </c>
      <c r="C16" s="79">
        <f>[1]부설!D5</f>
        <v>136</v>
      </c>
      <c r="D16" s="79">
        <f>[1]부설!J5</f>
        <v>706</v>
      </c>
      <c r="E16" s="78"/>
    </row>
    <row r="17" spans="1:6" ht="30" customHeight="1">
      <c r="A17" s="78">
        <v>13</v>
      </c>
      <c r="B17" s="78" t="s">
        <v>481</v>
      </c>
      <c r="C17" s="79">
        <f>[1]부설!D143</f>
        <v>129</v>
      </c>
      <c r="D17" s="79">
        <f>[1]부설!J143</f>
        <v>556</v>
      </c>
      <c r="E17" s="78"/>
    </row>
    <row r="18" spans="1:6" ht="30" customHeight="1">
      <c r="A18" s="78">
        <v>14</v>
      </c>
      <c r="B18" s="78" t="s">
        <v>482</v>
      </c>
      <c r="C18" s="79">
        <f>[1]부설!D273</f>
        <v>105</v>
      </c>
      <c r="D18" s="79">
        <f>[1]부설!J273</f>
        <v>755</v>
      </c>
      <c r="E18" s="78"/>
    </row>
    <row r="19" spans="1:6" ht="30" customHeight="1">
      <c r="A19" s="78">
        <v>15</v>
      </c>
      <c r="B19" s="78" t="s">
        <v>483</v>
      </c>
      <c r="C19" s="79">
        <f>[1]부설!D380</f>
        <v>87</v>
      </c>
      <c r="D19" s="79">
        <f>[1]부설!J380</f>
        <v>387</v>
      </c>
      <c r="E19" s="78"/>
    </row>
    <row r="20" spans="1:6" ht="30" customHeight="1">
      <c r="A20" s="78">
        <v>16</v>
      </c>
      <c r="B20" s="78" t="s">
        <v>484</v>
      </c>
      <c r="C20" s="79">
        <f>[1]부설!D468</f>
        <v>88</v>
      </c>
      <c r="D20" s="79">
        <f>[1]부설!J468</f>
        <v>531</v>
      </c>
      <c r="E20" s="80"/>
      <c r="F20" s="80"/>
    </row>
    <row r="21" spans="1:6" ht="30" customHeight="1">
      <c r="A21" s="78">
        <v>17</v>
      </c>
      <c r="B21" s="78" t="s">
        <v>485</v>
      </c>
      <c r="C21" s="79">
        <f>[1]부설!D557</f>
        <v>120</v>
      </c>
      <c r="D21" s="79">
        <f>[1]부설!J557</f>
        <v>1463</v>
      </c>
      <c r="E21" s="78"/>
    </row>
    <row r="22" spans="1:6" ht="30" customHeight="1">
      <c r="A22" s="78">
        <v>18</v>
      </c>
      <c r="B22" s="78" t="s">
        <v>486</v>
      </c>
      <c r="C22" s="79">
        <f>[1]부설!D678</f>
        <v>57</v>
      </c>
      <c r="D22" s="79">
        <f>[1]부설!J678</f>
        <v>536</v>
      </c>
      <c r="E22" s="78"/>
    </row>
    <row r="23" spans="1:6" ht="30" customHeight="1">
      <c r="A23" s="78">
        <v>19</v>
      </c>
      <c r="B23" s="78" t="s">
        <v>487</v>
      </c>
      <c r="C23" s="79">
        <f>[1]부설!D736</f>
        <v>80</v>
      </c>
      <c r="D23" s="79">
        <f>[1]부설!J736</f>
        <v>1050</v>
      </c>
      <c r="E23" s="78"/>
    </row>
    <row r="24" spans="1:6" ht="30" customHeight="1">
      <c r="A24" s="78">
        <v>20</v>
      </c>
      <c r="B24" s="78" t="s">
        <v>488</v>
      </c>
      <c r="C24" s="79">
        <f>[1]부설!D818</f>
        <v>65</v>
      </c>
      <c r="D24" s="79">
        <f>[1]부설!J818</f>
        <v>1366</v>
      </c>
      <c r="E24" s="78"/>
    </row>
    <row r="25" spans="1:6" ht="30" customHeight="1">
      <c r="A25" s="78">
        <v>21</v>
      </c>
      <c r="B25" s="78" t="s">
        <v>489</v>
      </c>
      <c r="C25" s="79">
        <f>[1]부설!D887</f>
        <v>65</v>
      </c>
      <c r="D25" s="79">
        <f>[1]부설!J887</f>
        <v>1199</v>
      </c>
      <c r="E25" s="80"/>
      <c r="F25" s="80"/>
    </row>
    <row r="26" spans="1:6" ht="30" customHeight="1">
      <c r="A26" s="78">
        <v>22</v>
      </c>
      <c r="B26" s="78" t="s">
        <v>490</v>
      </c>
      <c r="C26" s="79">
        <f>[1]부설!D953</f>
        <v>97</v>
      </c>
      <c r="D26" s="79">
        <f>[1]부설!J953</f>
        <v>1094</v>
      </c>
      <c r="E26" s="78"/>
    </row>
    <row r="27" spans="1:6" ht="30" customHeight="1">
      <c r="A27" s="78">
        <v>23</v>
      </c>
      <c r="B27" s="78" t="s">
        <v>491</v>
      </c>
      <c r="C27" s="79">
        <f>[1]부설!D1052</f>
        <v>98</v>
      </c>
      <c r="D27" s="79">
        <f>[1]부설!J1052</f>
        <v>677</v>
      </c>
      <c r="E27" s="78"/>
    </row>
    <row r="28" spans="1:6" ht="30" customHeight="1">
      <c r="A28" s="78">
        <v>24</v>
      </c>
      <c r="B28" s="78" t="s">
        <v>492</v>
      </c>
      <c r="C28" s="79">
        <f>[1]부설!D1151</f>
        <v>185</v>
      </c>
      <c r="D28" s="79">
        <f>[1]부설!J1151</f>
        <v>1724</v>
      </c>
      <c r="E28" s="78"/>
    </row>
    <row r="29" spans="1:6" ht="30" customHeight="1">
      <c r="A29" s="78">
        <v>25</v>
      </c>
      <c r="B29" s="78" t="s">
        <v>493</v>
      </c>
      <c r="C29" s="79">
        <f>[1]부설!D1342</f>
        <v>0</v>
      </c>
      <c r="D29" s="79">
        <f>[1]부설!J1342</f>
        <v>0</v>
      </c>
      <c r="E29" s="78"/>
    </row>
  </sheetData>
  <mergeCells count="4">
    <mergeCell ref="A2:A3"/>
    <mergeCell ref="B2:B3"/>
    <mergeCell ref="C2:D2"/>
    <mergeCell ref="E2:E3"/>
  </mergeCells>
  <phoneticPr fontId="1" type="noConversion"/>
  <printOptions horizontalCentered="1"/>
  <pageMargins left="0.70866141732283472" right="0.70866141732283472" top="0.74803149606299213" bottom="0.7480314960629921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공영</vt:lpstr>
      <vt:lpstr>민영</vt:lpstr>
      <vt:lpstr>부설현황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2014-03-10T08:48:17Z</dcterms:created>
  <dcterms:modified xsi:type="dcterms:W3CDTF">2014-03-10T08:53:28Z</dcterms:modified>
</cp:coreProperties>
</file>